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X:\02 - Escolas\24 - ETI FRANCO MONTORO\FM-Para Licitação\"/>
    </mc:Choice>
  </mc:AlternateContent>
  <bookViews>
    <workbookView xWindow="-60" yWindow="465" windowWidth="22140" windowHeight="19545" tabRatio="621"/>
  </bookViews>
  <sheets>
    <sheet name="Orçamento" sheetId="1" r:id="rId1"/>
    <sheet name="Resumo" sheetId="5" r:id="rId2"/>
    <sheet name="Cronograma Mensal" sheetId="15" r:id="rId3"/>
  </sheets>
  <definedNames>
    <definedName name="__xlfn_IFERROR">NA()</definedName>
    <definedName name="__xlnm_Print_Area_1">Orçamento!$A$1:$I$34</definedName>
    <definedName name="__xlnm_Print_Area_2">#REF!</definedName>
    <definedName name="__xlnm_Print_Area_3">Resumo!$A$1:$E$30</definedName>
    <definedName name="__xlnm_Print_Area_4" localSheetId="2">'Cronograma Mensal'!$A$1:$F$28</definedName>
    <definedName name="__xlnm_Print_Area_4">#REF!</definedName>
    <definedName name="__xlnm_Print_Titles_1">Orçamento!$1:$13</definedName>
    <definedName name="__xlnm_Print_Titles_2">#REF!</definedName>
    <definedName name="__xlnm_Print_Titles_3">Resumo!$1:$15</definedName>
    <definedName name="_xlnm._FilterDatabase" localSheetId="0" hidden="1">Orçamento!$A$13:$I$43</definedName>
    <definedName name="_xlnm._FilterDatabase" localSheetId="1" hidden="1">Resumo!$A$15:$E$17</definedName>
    <definedName name="_xlnm.Print_Area" localSheetId="2">'Cronograma Mensal'!$A$1:$H$34</definedName>
    <definedName name="_xlnm.Print_Area" localSheetId="0">Orçamento!$A$1:$I$42</definedName>
    <definedName name="_xlnm.Print_Area" localSheetId="1">Resumo!$A$1:$E$28</definedName>
    <definedName name="Excel_BuiltIn__FilterDatabase" localSheetId="0">Orçamento!#REF!</definedName>
    <definedName name="Excel_BuiltIn_Print_Area" localSheetId="0">Orçamento!$A$1:$I$36</definedName>
    <definedName name="SHARED_FORMULA_0_19_0_19_0">#REF!+1</definedName>
    <definedName name="SHARED_FORMULA_6_101_6_101_4">ROUND(#REF!*#REF!,2)</definedName>
    <definedName name="SHARED_FORMULA_6_123_6_123_4">ROUND(#REF!*#REF!,2)</definedName>
    <definedName name="SHARED_FORMULA_6_131_6_131_3">#REF!*#REF!</definedName>
    <definedName name="SHARED_FORMULA_6_15_6_15_4">ROUND(#REF!*#REF!,2)</definedName>
    <definedName name="SHARED_FORMULA_6_155_6_155_3">#REF!*#REF!</definedName>
    <definedName name="SHARED_FORMULA_6_192_6_192_3">#REF!*#REF!</definedName>
    <definedName name="SHARED_FORMULA_6_212_6_212_3">#REF!*#REF!</definedName>
    <definedName name="SHARED_FORMULA_6_221_6_221_3">#REF!*#REF!</definedName>
    <definedName name="SHARED_FORMULA_6_238_6_238_3">#REF!*#REF!</definedName>
    <definedName name="SHARED_FORMULA_6_247_6_247_3">#REF!*#REF!</definedName>
    <definedName name="SHARED_FORMULA_6_292_6_292_3">#REF!*#REF!</definedName>
    <definedName name="SHARED_FORMULA_6_311_6_311_3">#REF!*#REF!</definedName>
    <definedName name="SHARED_FORMULA_6_324_6_324_3">#REF!*#REF!</definedName>
    <definedName name="SHARED_FORMULA_6_334_6_334_3">#REF!*#REF!</definedName>
    <definedName name="SHARED_FORMULA_6_354_6_354_3">#REF!*#REF!</definedName>
    <definedName name="SHARED_FORMULA_6_369_6_369_3">#REF!*#REF!</definedName>
    <definedName name="SHARED_FORMULA_6_43_6_43_3">#REF!*#REF!</definedName>
    <definedName name="SHARED_FORMULA_6_473_6_473_3">#REF!*#REF!</definedName>
    <definedName name="SHARED_FORMULA_6_481_6_481_3">#REF!*#REF!</definedName>
    <definedName name="SHARED_FORMULA_6_496_6_496_3">#REF!*#REF!</definedName>
    <definedName name="SHARED_FORMULA_6_543_6_543_3">#REF!*#REF!</definedName>
    <definedName name="SHARED_FORMULA_6_600_6_600_3">#REF!*#REF!</definedName>
    <definedName name="SHARED_FORMULA_6_67_6_67_3">#REF!*#REF!</definedName>
    <definedName name="SHARED_FORMULA_6_77_6_77_3">#REF!*#REF!</definedName>
    <definedName name="SHARED_FORMULA_6_93_6_93_4">ROUND(#REF!*#REF!,2)</definedName>
    <definedName name="SHARED_FORMULA_7_130_7_130_3">#REF!/#REF!*100</definedName>
    <definedName name="SHARED_FORMULA_7_154_7_154_3">#REF!/#REF!*100</definedName>
    <definedName name="SHARED_FORMULA_7_192_7_192_3">#REF!/#REF!*100</definedName>
    <definedName name="SHARED_FORMULA_7_212_7_212_3">#REF!/#REF!*100</definedName>
    <definedName name="SHARED_FORMULA_7_238_7_238_3">#REF!/#REF!*100</definedName>
    <definedName name="SHARED_FORMULA_7_247_7_247_3">#REF!/#REF!*100</definedName>
    <definedName name="SHARED_FORMULA_7_292_7_292_3">#REF!/#REF!*100</definedName>
    <definedName name="SHARED_FORMULA_7_311_7_311_3">#REF!/#REF!*100</definedName>
    <definedName name="SHARED_FORMULA_7_324_7_324_3">#REF!/#REF!*100</definedName>
    <definedName name="SHARED_FORMULA_7_334_7_334_3">#REF!/#REF!*100</definedName>
    <definedName name="SHARED_FORMULA_7_354_7_354_3">#REF!/#REF!*100</definedName>
    <definedName name="SHARED_FORMULA_7_369_7_369_3">#REF!/#REF!*100</definedName>
    <definedName name="SHARED_FORMULA_7_401_7_401_3">#REF!/#REF!*100</definedName>
    <definedName name="SHARED_FORMULA_7_43_7_43_3">#REF!/#REF!*100</definedName>
    <definedName name="SHARED_FORMULA_7_433_7_433_3">#REF!/#REF!*100</definedName>
    <definedName name="SHARED_FORMULA_7_465_7_465_3">#REF!/#REF!*100</definedName>
    <definedName name="SHARED_FORMULA_7_473_7_473_3">#REF!/#REF!*100</definedName>
    <definedName name="SHARED_FORMULA_7_496_7_496_3">#REF!/#REF!*100</definedName>
    <definedName name="SHARED_FORMULA_7_539_7_539_3">#REF!/#REF!*100</definedName>
    <definedName name="SHARED_FORMULA_7_547_7_547_3">#REF!/#REF!*100</definedName>
    <definedName name="SHARED_FORMULA_7_601_7_601_3">#REF!/#REF!*100</definedName>
    <definedName name="SHARED_FORMULA_7_66_7_66_3">#REF!/#REF!*100</definedName>
    <definedName name="SHARED_FORMULA_7_76_7_76_3">#REF!/#REF!*100</definedName>
    <definedName name="SHARED_FORMULA_8_19_8_19_0">#REF!*#REF!</definedName>
    <definedName name="_xlnm.Print_Titles" localSheetId="2">'Cronograma Mensal'!$A:$D</definedName>
    <definedName name="_xlnm.Print_Titles" localSheetId="0">Orçamento!$13:$13</definedName>
    <definedName name="_xlnm.Print_Titles" localSheetId="1">Resumo!$1:$15</definedName>
    <definedName name="Z_2483EC8A_7597_461B_9CFC_2FA94ACA4DFB_.wvu.FilterData" localSheetId="0" hidden="1">Orçamento!$A$13:$I$36</definedName>
    <definedName name="Z_29968698_A86A_456F_9240_BB3FE00129DB__wvu_FilterData" localSheetId="0">Orçamento!$A$13:$I$36</definedName>
    <definedName name="Z_30999B9E_2E65_4663_976F_9A54CE05102E__wvu_FilterData" localSheetId="0">Orçamento!$A$13:$I$36</definedName>
    <definedName name="Z_30999B9E_2E65_4663_976F_9A54CE05102E__wvu_PrintArea" localSheetId="2">'Cronograma Mensal'!$A$1:$H$34</definedName>
    <definedName name="Z_30999B9E_2E65_4663_976F_9A54CE05102E__wvu_PrintArea" localSheetId="0">Orçamento!$A$1:$I$43</definedName>
    <definedName name="Z_30999B9E_2E65_4663_976F_9A54CE05102E__wvu_PrintArea" localSheetId="1">Resumo!$A$1:$E$30</definedName>
    <definedName name="Z_30999B9E_2E65_4663_976F_9A54CE05102E__wvu_PrintTitles" localSheetId="0">Orçamento!$1:$13</definedName>
    <definedName name="Z_30999B9E_2E65_4663_976F_9A54CE05102E__wvu_PrintTitles" localSheetId="1">Resumo!$1:$15</definedName>
    <definedName name="Z_37FA8F07_9D7A_418D_BC30_0AE0C3739A19__wvu_FilterData" localSheetId="0">Orçamento!$A$13:$I$34</definedName>
    <definedName name="Z_37FA8F07_9D7A_418D_BC30_0AE0C3739A19__wvu_PrintArea" localSheetId="2">'Cronograma Mensal'!$A$1:$H$34</definedName>
    <definedName name="Z_37FA8F07_9D7A_418D_BC30_0AE0C3739A19__wvu_PrintArea" localSheetId="1">Resumo!$A$1:$E$30</definedName>
    <definedName name="Z_37FA8F07_9D7A_418D_BC30_0AE0C3739A19__wvu_PrintTitles" localSheetId="1">Resumo!$1:$15</definedName>
    <definedName name="Z_3B8348FD_7A00_44FD_ACF5_E6A19592872E_.wvu.Cols" localSheetId="2" hidden="1">'Cronograma Mensal'!$E:$H</definedName>
    <definedName name="Z_3B8348FD_7A00_44FD_ACF5_E6A19592872E_.wvu.Cols" localSheetId="0" hidden="1">Orçamento!$C:$C</definedName>
    <definedName name="Z_3B8348FD_7A00_44FD_ACF5_E6A19592872E_.wvu.FilterData" localSheetId="0" hidden="1">Orçamento!$A$13:$I$36</definedName>
    <definedName name="Z_3B8348FD_7A00_44FD_ACF5_E6A19592872E_.wvu.PrintArea" localSheetId="2" hidden="1">'Cronograma Mensal'!$A$1:$H$35</definedName>
    <definedName name="Z_3B8348FD_7A00_44FD_ACF5_E6A19592872E_.wvu.PrintArea" localSheetId="0" hidden="1">Orçamento!$A$1:$I$43</definedName>
    <definedName name="Z_3B8348FD_7A00_44FD_ACF5_E6A19592872E_.wvu.PrintArea" localSheetId="1" hidden="1">Resumo!$A$1:$E$30</definedName>
    <definedName name="Z_3B8348FD_7A00_44FD_ACF5_E6A19592872E_.wvu.PrintTitles" localSheetId="2" hidden="1">'Cronograma Mensal'!$A:$D</definedName>
    <definedName name="Z_3B8348FD_7A00_44FD_ACF5_E6A19592872E_.wvu.PrintTitles" localSheetId="0" hidden="1">Orçamento!$13:$13</definedName>
    <definedName name="Z_3B8348FD_7A00_44FD_ACF5_E6A19592872E_.wvu.PrintTitles" localSheetId="1" hidden="1">Resumo!$1:$15</definedName>
    <definedName name="Z_50160325_FDD6_4995_897D_2F4F0C6430EC__wvu_FilterData" localSheetId="0">Orçamento!$A$13:$I$34</definedName>
    <definedName name="Z_50160325_FDD6_4995_897D_2F4F0C6430EC__wvu_PrintArea" localSheetId="2">'Cronograma Mensal'!$A$1:$H$34</definedName>
    <definedName name="Z_50160325_FDD6_4995_897D_2F4F0C6430EC__wvu_PrintArea" localSheetId="0">Orçamento!$A$1:$I$43</definedName>
    <definedName name="Z_50160325_FDD6_4995_897D_2F4F0C6430EC__wvu_PrintArea" localSheetId="1">Resumo!$A$1:$E$30</definedName>
    <definedName name="Z_50160325_FDD6_4995_897D_2F4F0C6430EC__wvu_PrintTitles" localSheetId="0">Orçamento!$1:$13</definedName>
    <definedName name="Z_50160325_FDD6_4995_897D_2F4F0C6430EC__wvu_PrintTitles" localSheetId="1">Resumo!$1:$15</definedName>
    <definedName name="Z_51679F6D_52C9_495E_8CE0_A4AA589D4632__wvu_FilterData" localSheetId="0">Orçamento!$A$13:$I$34</definedName>
    <definedName name="Z_65A89EDC_E2EF_4E49_9370_82AFDB881213__wvu_FilterData" localSheetId="0">Orçamento!$A$13:$I$34</definedName>
    <definedName name="Z_8EC65F00_94CE_4AAC_901F_0F1A78C19FA2__wvu_FilterData" localSheetId="0">Orçamento!$A$13:$I$34</definedName>
    <definedName name="Z_B535EED3_096A_4559_AE37_6359A35C71B4_.wvu.Cols" localSheetId="2" hidden="1">'Cronograma Mensal'!$E:$H</definedName>
    <definedName name="Z_B535EED3_096A_4559_AE37_6359A35C71B4_.wvu.Cols" localSheetId="0" hidden="1">Orçamento!$C:$C,Orçamento!#REF!</definedName>
    <definedName name="Z_B535EED3_096A_4559_AE37_6359A35C71B4_.wvu.FilterData" localSheetId="0" hidden="1">Orçamento!$A$13:$I$36</definedName>
    <definedName name="Z_B535EED3_096A_4559_AE37_6359A35C71B4_.wvu.PrintArea" localSheetId="2" hidden="1">'Cronograma Mensal'!$A$1:$H$35</definedName>
    <definedName name="Z_B535EED3_096A_4559_AE37_6359A35C71B4_.wvu.PrintArea" localSheetId="0" hidden="1">Orçamento!$A$1:$I$43</definedName>
    <definedName name="Z_B535EED3_096A_4559_AE37_6359A35C71B4_.wvu.PrintArea" localSheetId="1" hidden="1">Resumo!$A$1:$E$30</definedName>
    <definedName name="Z_B535EED3_096A_4559_AE37_6359A35C71B4_.wvu.PrintTitles" localSheetId="2" hidden="1">'Cronograma Mensal'!$A:$D</definedName>
    <definedName name="Z_B535EED3_096A_4559_AE37_6359A35C71B4_.wvu.PrintTitles" localSheetId="0" hidden="1">Orçamento!$13:$13</definedName>
    <definedName name="Z_B535EED3_096A_4559_AE37_6359A35C71B4_.wvu.PrintTitles" localSheetId="1" hidden="1">Resumo!$1:$15</definedName>
    <definedName name="Z_CC09A366_C6A3_4857_97A0_64EABF22978D__wvu_FilterData" localSheetId="0">Orçamento!$A$13:$I$36</definedName>
    <definedName name="Z_CE6D2F78_279A_48FF_B90B_4CA40BF0D3DA__wvu_FilterData" localSheetId="0">Orçamento!$A$13:$I$36</definedName>
    <definedName name="Z_CE6D2F78_279A_48FF_B90B_4CA40BF0D3DA__wvu_PrintArea" localSheetId="2">'Cronograma Mensal'!$A$1:$H$34</definedName>
    <definedName name="Z_CE6D2F78_279A_48FF_B90B_4CA40BF0D3DA__wvu_PrintArea" localSheetId="0">Orçamento!$A$1:$I$43</definedName>
    <definedName name="Z_CE6D2F78_279A_48FF_B90B_4CA40BF0D3DA__wvu_PrintArea" localSheetId="1">Resumo!$A$1:$E$30</definedName>
    <definedName name="Z_CE6D2F78_279A_48FF_B90B_4CA40BF0D3DA__wvu_PrintTitles" localSheetId="0">Orçamento!$1:$13</definedName>
    <definedName name="Z_CE6D2F78_279A_48FF_B90B_4CA40BF0D3DA__wvu_PrintTitles" localSheetId="1">Resumo!$1:$15</definedName>
  </definedNames>
  <calcPr calcId="152511"/>
  <customWorkbookViews>
    <customWorkbookView name="User - Modo de exibição pessoal" guid="{B535EED3-096A-4559-AE37-6359A35C71B4}" mergeInterval="0" personalView="1" maximized="1" xWindow="-8" yWindow="-8" windowWidth="1936" windowHeight="1056" tabRatio="621" activeSheetId="5"/>
    <customWorkbookView name="Erica Sotto - Modo de exibição pessoal" guid="{3B8348FD-7A00-44FD-ACF5-E6A19592872E}" mergeInterval="0" personalView="1" maximized="1" xWindow="-8" yWindow="-8" windowWidth="1616" windowHeight="876" tabRatio="621" activeSheetId="1"/>
  </customWorkbookViews>
</workbook>
</file>

<file path=xl/calcChain.xml><?xml version="1.0" encoding="utf-8"?>
<calcChain xmlns="http://schemas.openxmlformats.org/spreadsheetml/2006/main">
  <c r="H27" i="1" l="1"/>
  <c r="H26" i="1"/>
  <c r="H28" i="1" l="1"/>
  <c r="H33" i="1"/>
  <c r="D15" i="1"/>
  <c r="H18" i="1" l="1"/>
  <c r="H25" i="1" l="1"/>
  <c r="H30" i="1"/>
  <c r="H29" i="1"/>
  <c r="H17" i="1"/>
  <c r="H22" i="1"/>
  <c r="H20" i="1"/>
  <c r="H24" i="1"/>
  <c r="H23" i="1"/>
  <c r="H21" i="1"/>
  <c r="H16" i="1"/>
  <c r="H31" i="1"/>
  <c r="A17" i="15"/>
  <c r="B17" i="15" s="1"/>
  <c r="F14" i="15"/>
  <c r="G14" i="15" s="1"/>
  <c r="H14" i="15" s="1"/>
  <c r="F11" i="15"/>
  <c r="B11" i="15"/>
  <c r="F9" i="15"/>
  <c r="A9" i="15"/>
  <c r="G7" i="15"/>
  <c r="F7" i="15"/>
  <c r="B7" i="15"/>
  <c r="B12" i="5"/>
  <c r="B6" i="5"/>
  <c r="D8" i="5"/>
  <c r="E8" i="5"/>
  <c r="B10" i="5"/>
  <c r="D10" i="5"/>
  <c r="D12" i="5"/>
  <c r="A16" i="5"/>
  <c r="B16" i="5" s="1"/>
  <c r="A8" i="5"/>
  <c r="H19" i="1"/>
  <c r="H32" i="1"/>
  <c r="E15" i="1" l="1"/>
  <c r="E14" i="1" l="1"/>
  <c r="H34" i="1" s="1"/>
  <c r="H35" i="1" s="1"/>
  <c r="C16" i="5"/>
  <c r="I26" i="1" l="1"/>
  <c r="I27" i="1"/>
  <c r="I33" i="1"/>
  <c r="I28" i="1"/>
  <c r="D16" i="5"/>
  <c r="I34" i="1"/>
  <c r="D17" i="5" l="1"/>
  <c r="D17" i="15"/>
  <c r="H18" i="15" s="1"/>
  <c r="H9" i="1"/>
  <c r="I35" i="1"/>
  <c r="I16" i="1"/>
  <c r="I23" i="1"/>
  <c r="I20" i="1"/>
  <c r="I29" i="1"/>
  <c r="I18" i="1"/>
  <c r="I24" i="1"/>
  <c r="I32" i="1"/>
  <c r="I19" i="1"/>
  <c r="I25" i="1"/>
  <c r="I22" i="1"/>
  <c r="I21" i="1"/>
  <c r="I17" i="1"/>
  <c r="I30" i="1"/>
  <c r="I31" i="1"/>
  <c r="I15" i="1"/>
  <c r="I14" i="1"/>
  <c r="H20" i="15" l="1"/>
  <c r="E18" i="15"/>
  <c r="F18" i="15"/>
  <c r="F20" i="15" s="1"/>
  <c r="G18" i="15"/>
  <c r="G20" i="15" s="1"/>
  <c r="E20" i="15" l="1"/>
  <c r="C17" i="5" l="1"/>
  <c r="D20" i="15"/>
  <c r="H11" i="1" l="1"/>
  <c r="G9" i="15"/>
  <c r="E10" i="5"/>
  <c r="C17" i="15"/>
  <c r="E16" i="5"/>
  <c r="C20" i="15" l="1"/>
  <c r="D23" i="15"/>
  <c r="E23" i="15"/>
  <c r="F23" i="15" s="1"/>
  <c r="G23" i="15" s="1"/>
  <c r="H23" i="15" s="1"/>
  <c r="E17" i="5"/>
  <c r="E12" i="5"/>
  <c r="G11" i="15"/>
  <c r="C23" i="15" l="1"/>
</calcChain>
</file>

<file path=xl/sharedStrings.xml><?xml version="1.0" encoding="utf-8"?>
<sst xmlns="http://schemas.openxmlformats.org/spreadsheetml/2006/main" count="125" uniqueCount="85">
  <si>
    <t xml:space="preserve">OBRA: </t>
  </si>
  <si>
    <t xml:space="preserve">Tipo de Intervenção: </t>
  </si>
  <si>
    <t>Área de intervenção:</t>
  </si>
  <si>
    <t>Endereço :</t>
  </si>
  <si>
    <t>Investimento:</t>
  </si>
  <si>
    <t xml:space="preserve">TAB.  REF.: </t>
  </si>
  <si>
    <t>ITEM</t>
  </si>
  <si>
    <t>Ref.</t>
  </si>
  <si>
    <t>DESCRIÇÃO DOS SERVIÇOS</t>
  </si>
  <si>
    <t>Un.</t>
  </si>
  <si>
    <t>Qtd.</t>
  </si>
  <si>
    <t xml:space="preserve">% </t>
  </si>
  <si>
    <t>%</t>
  </si>
  <si>
    <t>R$</t>
  </si>
  <si>
    <t>01.01</t>
  </si>
  <si>
    <t>01.01.01</t>
  </si>
  <si>
    <t>m</t>
  </si>
  <si>
    <t>h</t>
  </si>
  <si>
    <t>un</t>
  </si>
  <si>
    <t>TAB.  REF.:</t>
  </si>
  <si>
    <t>Item</t>
  </si>
  <si>
    <t>Descrição</t>
  </si>
  <si>
    <t>Peso</t>
  </si>
  <si>
    <t>Valor do Serviço</t>
  </si>
  <si>
    <t>Sub-Total</t>
  </si>
  <si>
    <t>Total Geral</t>
  </si>
  <si>
    <t>Código</t>
  </si>
  <si>
    <t>Custo Total</t>
  </si>
  <si>
    <t>Invest./Área:</t>
  </si>
  <si>
    <t>01.17.041</t>
  </si>
  <si>
    <t>01.17.051</t>
  </si>
  <si>
    <t>01.17.061</t>
  </si>
  <si>
    <t>01.17.071</t>
  </si>
  <si>
    <t>01.17.111</t>
  </si>
  <si>
    <t>Descrição dos Serviços</t>
  </si>
  <si>
    <t xml:space="preserve">TOTAL  GERAL </t>
  </si>
  <si>
    <t xml:space="preserve">Custo un. </t>
  </si>
  <si>
    <t>TOTAL GERAL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</si>
  <si>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</si>
  <si>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Projeto Executivo De Estrutura Em Formato A1 (Fundação)</t>
  </si>
  <si>
    <t>Projeto Executivo De Instalações Elétricas Em Formato A1 - Rede de Dados</t>
  </si>
  <si>
    <t>Projeto Executivo De Estrutura Em Formato A1 - Estrutura Metálica</t>
  </si>
  <si>
    <t>Projeto Executivo De Instalações Hidráulicas Em Formato A1 - Drenagem</t>
  </si>
  <si>
    <t>m2</t>
  </si>
  <si>
    <t>Mobilização E Instalação De 1  Equipamento Para Execução De Sondagem A Percussão</t>
  </si>
  <si>
    <t>Deslocamento De Equipamento Entre Furos Em Terreno Plano, Considerando A Distância Até 100M, Para Sondagem A Percussão</t>
  </si>
  <si>
    <t>Projeto Executivo De Instalações Hidráulicas Em Formato A1</t>
  </si>
  <si>
    <t>Projeto Executivo De Instalações Elétricas Em Formato A1</t>
  </si>
  <si>
    <t>gl</t>
  </si>
  <si>
    <t>Levantamento Planialtimétrico De Áreas - Até 10.000M2</t>
  </si>
  <si>
    <t>CDHU-181</t>
  </si>
  <si>
    <t>Siurb (Edif)-Jan/21</t>
  </si>
  <si>
    <t>TOTAL GERAL COM BDI</t>
  </si>
  <si>
    <t>CONTRATAÇÃO DE PROJETO E CONSULTORIA</t>
  </si>
  <si>
    <t>Reforma para adequação de CEMEB em Escola de Tempo Integral - Governador André Franco Montoro</t>
  </si>
  <si>
    <t>Rua Pedro Martins Gonçalves, 125 - Vila Dr. Cardoso - ITAPEVI/SP</t>
  </si>
  <si>
    <t>01.01.02</t>
  </si>
  <si>
    <t>01.01.03</t>
  </si>
  <si>
    <t>01.01.04</t>
  </si>
  <si>
    <t>01.01.05</t>
  </si>
  <si>
    <t>01.01.06</t>
  </si>
  <si>
    <t>01.01.07</t>
  </si>
  <si>
    <t>01.01.08</t>
  </si>
  <si>
    <t>01.01.09</t>
  </si>
  <si>
    <t>01.01.10</t>
  </si>
  <si>
    <t>01.01.11</t>
  </si>
  <si>
    <t>01.01.12</t>
  </si>
  <si>
    <t>01.01.13</t>
  </si>
  <si>
    <t>01.01.14</t>
  </si>
  <si>
    <t>01.01.15</t>
  </si>
  <si>
    <t>01.01.16</t>
  </si>
  <si>
    <t>01.01.17</t>
  </si>
  <si>
    <t>VALOR TOTAL (SEM BDI)</t>
  </si>
  <si>
    <t>VALOR TOTAL (COM BDI)</t>
  </si>
  <si>
    <t>SIURB / CDHU</t>
  </si>
  <si>
    <t>Consultor (Fundação e Estrutura)</t>
  </si>
  <si>
    <t>Projeto Executivo De Arquitetura Em Formato A0 - Caixilhos, Pele de Vidro e ACM</t>
  </si>
  <si>
    <t>01.01.18</t>
  </si>
  <si>
    <t>Projeto Executivo De Arquitetura Em Formato A0</t>
  </si>
  <si>
    <t>Projeto Executivo De Estrutura Em Formato A0</t>
  </si>
  <si>
    <t>Desenvolvimento De Projeto Técnico De Prevenção E Combate A Incêndio E Aprovação Junto Ao Corpo De Bombeiros Para Edificações De 2001 M2 À 5000 M2</t>
  </si>
  <si>
    <t>Perfuração E Execução De Ensaio Penetrométrico Ou De Lavagem Por Tempo</t>
  </si>
  <si>
    <t>Levantamento Cadastral De Edificação Até 500M2</t>
  </si>
  <si>
    <t>Levantamento Cadastral De Edificação Excedente Entre 501M2 À 2000M2</t>
  </si>
  <si>
    <t>Levantamento Cadastral De Edificação Excedente Entre 2001M2 À 5000M2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</si>
</sst>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 &quot;* #,##0.00_);_(&quot;R$ &quot;* \(#,##0.00\);_(&quot;R$ &quot;* \-??_);_(@_)"/>
    <numFmt numFmtId="167" formatCode="* #,##0.00\ ;* \(#,##0.00\);* \-#\ ;@\ "/>
    <numFmt numFmtId="168" formatCode="0.0000"/>
    <numFmt numFmtId="169" formatCode="_(* #,##0.00_);_(* \(#,##0.00\);_(* \-??_);_(@_)"/>
    <numFmt numFmtId="170" formatCode="00"/>
    <numFmt numFmtId="171" formatCode="_-* #,##0.00_-;\-* #,##0.00_-;_-* \-??_-;_-@_-"/>
    <numFmt numFmtId="176" formatCode="##,##0.00\ &quot;m2&quot;"/>
    <numFmt numFmtId="177" formatCode="&quot;R$&quot;\ #,##0.00"/>
    <numFmt numFmtId="178" formatCode="&quot;R$ &quot;#,##0.00\ &quot;/ m2&quot;"/>
    <numFmt numFmtId="179" formatCode="&quot; R$ &quot;#,##0.00\ &quot;/ m2&quot;"/>
    <numFmt numFmtId="180" formatCode="&quot;MÊS&quot;\ ##"/>
    <numFmt numFmtId="181" formatCode="_(&quot;R$ &quot;#,##0.00_);_(&quot;R$ &quot;\(#,##0.00\);_(&quot;R$ &quot;\ \-??_);_(@_)"/>
    <numFmt numFmtId="182" formatCode="&quot; R$ &quot;* #,##0.00\ ;&quot; R$ &quot;* \(#,##0.00\);&quot; R$ &quot;* \-#\ ;@\ "/>
    <numFmt numFmtId="183" formatCode="_-* #,##0.00000_-;\-* #,##0.00000_-;_-* &quot;-&quot;??_-;_-@_-"/>
    <numFmt numFmtId="184" formatCode="0.000"/>
  </numFmts>
  <fonts count="35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5"/>
      <color theme="0"/>
      <name val="Arial"/>
      <family val="2"/>
    </font>
    <font>
      <b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21" fillId="0" borderId="0" applyNumberFormat="0"/>
    <xf numFmtId="0" fontId="21" fillId="0" borderId="0"/>
    <xf numFmtId="166" fontId="21" fillId="0" borderId="0"/>
    <xf numFmtId="166" fontId="21" fillId="0" borderId="0"/>
    <xf numFmtId="166" fontId="21" fillId="0" borderId="0"/>
    <xf numFmtId="182" fontId="21" fillId="0" borderId="0"/>
    <xf numFmtId="166" fontId="21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1" fillId="0" borderId="0"/>
    <xf numFmtId="182" fontId="21" fillId="0" borderId="0"/>
    <xf numFmtId="166" fontId="21" fillId="0" borderId="0"/>
    <xf numFmtId="44" fontId="27" fillId="0" borderId="0" applyFont="0" applyFill="0" applyBorder="0" applyAlignment="0" applyProtection="0"/>
    <xf numFmtId="0" fontId="28" fillId="0" borderId="0"/>
    <xf numFmtId="0" fontId="21" fillId="0" borderId="0"/>
    <xf numFmtId="0" fontId="28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4" fillId="0" borderId="0"/>
    <xf numFmtId="0" fontId="14" fillId="0" borderId="0"/>
    <xf numFmtId="0" fontId="28" fillId="0" borderId="0"/>
    <xf numFmtId="0" fontId="28" fillId="0" borderId="0"/>
    <xf numFmtId="0" fontId="14" fillId="0" borderId="0"/>
    <xf numFmtId="0" fontId="28" fillId="0" borderId="0"/>
    <xf numFmtId="0" fontId="25" fillId="0" borderId="0"/>
    <xf numFmtId="0" fontId="14" fillId="0" borderId="0"/>
    <xf numFmtId="0" fontId="14" fillId="0" borderId="0"/>
    <xf numFmtId="0" fontId="21" fillId="0" borderId="0"/>
    <xf numFmtId="0" fontId="1" fillId="0" borderId="0"/>
    <xf numFmtId="0" fontId="21" fillId="0" borderId="0"/>
    <xf numFmtId="0" fontId="26" fillId="0" borderId="0"/>
    <xf numFmtId="0" fontId="26" fillId="0" borderId="0"/>
    <xf numFmtId="0" fontId="21" fillId="0" borderId="0"/>
    <xf numFmtId="0" fontId="1" fillId="0" borderId="0"/>
    <xf numFmtId="0" fontId="21" fillId="0" borderId="0"/>
    <xf numFmtId="0" fontId="22" fillId="0" borderId="0"/>
    <xf numFmtId="0" fontId="14" fillId="0" borderId="0"/>
    <xf numFmtId="0" fontId="21" fillId="0" borderId="0"/>
    <xf numFmtId="0" fontId="26" fillId="0" borderId="0"/>
    <xf numFmtId="0" fontId="24" fillId="0" borderId="0"/>
    <xf numFmtId="0" fontId="14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1" fillId="0" borderId="0"/>
    <xf numFmtId="0" fontId="21" fillId="0" borderId="0"/>
    <xf numFmtId="9" fontId="21" fillId="0" borderId="0"/>
    <xf numFmtId="9" fontId="21" fillId="0" borderId="0"/>
    <xf numFmtId="9" fontId="21" fillId="0" borderId="0"/>
    <xf numFmtId="9" fontId="23" fillId="0" borderId="0" applyFont="0" applyFill="0" applyBorder="0" applyAlignment="0" applyProtection="0"/>
    <xf numFmtId="9" fontId="21" fillId="0" borderId="0"/>
    <xf numFmtId="167" fontId="21" fillId="0" borderId="0"/>
    <xf numFmtId="169" fontId="21" fillId="0" borderId="0"/>
    <xf numFmtId="169" fontId="21" fillId="0" borderId="0"/>
    <xf numFmtId="167" fontId="21" fillId="0" borderId="0"/>
    <xf numFmtId="165" fontId="23" fillId="0" borderId="0" applyFont="0" applyFill="0" applyBorder="0" applyAlignment="0" applyProtection="0"/>
    <xf numFmtId="169" fontId="21" fillId="0" borderId="0"/>
    <xf numFmtId="0" fontId="2" fillId="0" borderId="1">
      <alignment horizontal="left" wrapText="1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/>
  </cellStyleXfs>
  <cellXfs count="268">
    <xf numFmtId="0" fontId="0" fillId="0" borderId="0" xfId="0"/>
    <xf numFmtId="0" fontId="0" fillId="0" borderId="0" xfId="2" applyFont="1" applyFill="1" applyBorder="1" applyAlignment="1" applyProtection="1">
      <alignment horizontal="left" vertical="center"/>
      <protection locked="0"/>
    </xf>
    <xf numFmtId="10" fontId="12" fillId="5" borderId="24" xfId="51" applyNumberFormat="1" applyFont="1" applyFill="1" applyBorder="1" applyAlignment="1" applyProtection="1">
      <alignment horizontal="center" vertical="center" wrapText="1"/>
    </xf>
    <xf numFmtId="166" fontId="31" fillId="3" borderId="10" xfId="3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vertical="center"/>
      <protection locked="0"/>
    </xf>
    <xf numFmtId="0" fontId="8" fillId="0" borderId="0" xfId="2" applyFont="1" applyFill="1" applyBorder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vertical="center"/>
      <protection locked="0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166" fontId="4" fillId="2" borderId="33" xfId="3" applyFont="1" applyFill="1" applyBorder="1" applyAlignment="1" applyProtection="1">
      <alignment horizontal="left" vertical="center" wrapText="1"/>
    </xf>
    <xf numFmtId="10" fontId="4" fillId="0" borderId="34" xfId="51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Border="1" applyAlignment="1" applyProtection="1">
      <alignment horizontal="center" vertical="center" wrapText="1"/>
    </xf>
    <xf numFmtId="166" fontId="4" fillId="0" borderId="33" xfId="3" applyFont="1" applyFill="1" applyBorder="1" applyAlignment="1" applyProtection="1">
      <alignment horizontal="centerContinuous" vertical="center"/>
    </xf>
    <xf numFmtId="166" fontId="12" fillId="5" borderId="23" xfId="3" applyFont="1" applyFill="1" applyBorder="1" applyAlignment="1" applyProtection="1">
      <alignment horizontal="centerContinuous" vertical="center" wrapText="1"/>
    </xf>
    <xf numFmtId="166" fontId="5" fillId="0" borderId="14" xfId="3" applyFont="1" applyFill="1" applyBorder="1" applyAlignment="1" applyProtection="1">
      <alignment horizontal="center" vertical="center" wrapText="1"/>
    </xf>
    <xf numFmtId="178" fontId="5" fillId="0" borderId="36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 wrapText="1"/>
    </xf>
    <xf numFmtId="0" fontId="12" fillId="5" borderId="23" xfId="2" applyFont="1" applyFill="1" applyBorder="1" applyAlignment="1" applyProtection="1">
      <alignment horizontal="left" vertical="center" wrapText="1"/>
    </xf>
    <xf numFmtId="0" fontId="0" fillId="0" borderId="3" xfId="2" applyNumberFormat="1" applyFont="1" applyFill="1" applyBorder="1" applyAlignment="1" applyProtection="1">
      <alignment horizontal="center" vertical="center"/>
    </xf>
    <xf numFmtId="171" fontId="31" fillId="3" borderId="46" xfId="3" applyNumberFormat="1" applyFont="1" applyFill="1" applyBorder="1" applyAlignment="1" applyProtection="1">
      <alignment horizontal="center" vertical="center"/>
    </xf>
    <xf numFmtId="166" fontId="33" fillId="3" borderId="48" xfId="3" applyFont="1" applyFill="1" applyBorder="1" applyAlignment="1" applyProtection="1">
      <alignment horizontal="center" vertical="center"/>
    </xf>
    <xf numFmtId="166" fontId="33" fillId="3" borderId="49" xfId="3" applyFont="1" applyFill="1" applyBorder="1" applyAlignment="1" applyProtection="1">
      <alignment horizontal="center" vertical="center"/>
    </xf>
    <xf numFmtId="166" fontId="20" fillId="0" borderId="6" xfId="3" applyFont="1" applyFill="1" applyBorder="1" applyAlignment="1" applyProtection="1">
      <alignment horizontal="center" vertical="center"/>
    </xf>
    <xf numFmtId="166" fontId="31" fillId="3" borderId="48" xfId="3" applyFont="1" applyFill="1" applyBorder="1" applyAlignment="1" applyProtection="1">
      <alignment horizontal="center" vertical="center"/>
    </xf>
    <xf numFmtId="166" fontId="31" fillId="3" borderId="49" xfId="3" applyFont="1" applyFill="1" applyBorder="1" applyAlignment="1" applyProtection="1">
      <alignment horizontal="center" vertical="center"/>
    </xf>
    <xf numFmtId="166" fontId="33" fillId="3" borderId="52" xfId="3" applyFont="1" applyFill="1" applyBorder="1" applyAlignment="1" applyProtection="1">
      <alignment horizontal="center" vertical="center"/>
    </xf>
    <xf numFmtId="166" fontId="33" fillId="3" borderId="53" xfId="3" applyFont="1" applyFill="1" applyBorder="1" applyAlignment="1" applyProtection="1">
      <alignment horizontal="center" vertical="center"/>
    </xf>
    <xf numFmtId="166" fontId="11" fillId="0" borderId="50" xfId="4" applyFont="1" applyFill="1" applyBorder="1" applyAlignment="1" applyProtection="1">
      <alignment horizontal="center" vertical="center"/>
    </xf>
    <xf numFmtId="166" fontId="11" fillId="0" borderId="52" xfId="4" applyFont="1" applyFill="1" applyBorder="1" applyAlignment="1" applyProtection="1">
      <alignment horizontal="center" vertical="center"/>
    </xf>
    <xf numFmtId="166" fontId="11" fillId="0" borderId="48" xfId="3" applyFont="1" applyFill="1" applyBorder="1" applyAlignment="1" applyProtection="1">
      <alignment horizontal="center" vertical="center"/>
    </xf>
    <xf numFmtId="0" fontId="0" fillId="0" borderId="0" xfId="2" applyFont="1" applyBorder="1" applyAlignment="1" applyProtection="1">
      <alignment vertical="center"/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0" xfId="2" applyFont="1" applyFill="1" applyAlignment="1" applyProtection="1">
      <alignment vertical="center"/>
      <protection locked="0"/>
    </xf>
    <xf numFmtId="0" fontId="4" fillId="0" borderId="0" xfId="2" applyFont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18" fillId="0" borderId="0" xfId="2" applyFont="1" applyAlignment="1" applyProtection="1">
      <alignment vertical="center"/>
      <protection locked="0"/>
    </xf>
    <xf numFmtId="4" fontId="18" fillId="0" borderId="0" xfId="2" applyNumberFormat="1" applyFont="1" applyAlignment="1" applyProtection="1">
      <alignment horizontal="center" vertical="center"/>
      <protection locked="0"/>
    </xf>
    <xf numFmtId="0" fontId="8" fillId="0" borderId="0" xfId="2" applyFont="1" applyFill="1" applyAlignment="1" applyProtection="1">
      <alignment vertical="center"/>
      <protection locked="0"/>
    </xf>
    <xf numFmtId="0" fontId="10" fillId="0" borderId="0" xfId="2" applyFont="1" applyFill="1" applyAlignment="1" applyProtection="1">
      <alignment vertical="center"/>
      <protection locked="0"/>
    </xf>
    <xf numFmtId="0" fontId="13" fillId="0" borderId="0" xfId="2" applyFont="1" applyFill="1" applyAlignment="1" applyProtection="1">
      <alignment horizontal="center" vertical="center"/>
      <protection locked="0"/>
    </xf>
    <xf numFmtId="0" fontId="0" fillId="0" borderId="0" xfId="2" applyFont="1" applyBorder="1" applyAlignment="1" applyProtection="1">
      <alignment horizontal="center" vertical="center" wrapText="1"/>
      <protection locked="0"/>
    </xf>
    <xf numFmtId="166" fontId="0" fillId="0" borderId="0" xfId="3" applyFont="1" applyFill="1" applyBorder="1" applyAlignment="1" applyProtection="1">
      <alignment horizontal="center" vertical="center" wrapText="1"/>
      <protection locked="0"/>
    </xf>
    <xf numFmtId="168" fontId="13" fillId="0" borderId="0" xfId="2" applyNumberFormat="1" applyFont="1" applyBorder="1" applyAlignment="1" applyProtection="1">
      <alignment horizontal="center" vertical="center" wrapText="1"/>
      <protection locked="0"/>
    </xf>
    <xf numFmtId="0" fontId="0" fillId="0" borderId="0" xfId="2" applyFont="1" applyBorder="1" applyAlignment="1" applyProtection="1">
      <alignment horizontal="center" vertical="center"/>
      <protection locked="0"/>
    </xf>
    <xf numFmtId="166" fontId="0" fillId="0" borderId="0" xfId="3" applyFont="1" applyFill="1" applyBorder="1" applyAlignment="1" applyProtection="1">
      <alignment vertical="center"/>
      <protection locked="0"/>
    </xf>
    <xf numFmtId="171" fontId="0" fillId="0" borderId="0" xfId="2" applyNumberFormat="1" applyFont="1" applyBorder="1" applyAlignment="1" applyProtection="1">
      <alignment horizontal="center" vertical="center" wrapText="1"/>
      <protection locked="0"/>
    </xf>
    <xf numFmtId="0" fontId="0" fillId="0" borderId="0" xfId="2" applyFont="1" applyBorder="1" applyAlignment="1" applyProtection="1">
      <alignment horizontal="center" vertical="center" wrapText="1"/>
      <protection locked="0"/>
    </xf>
    <xf numFmtId="0" fontId="0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0" fontId="0" fillId="0" borderId="0" xfId="2" applyFont="1" applyAlignment="1" applyProtection="1">
      <alignment vertical="center"/>
      <protection locked="0"/>
    </xf>
    <xf numFmtId="168" fontId="13" fillId="0" borderId="0" xfId="2" applyNumberFormat="1" applyFont="1" applyAlignment="1" applyProtection="1">
      <alignment horizontal="center" vertical="center"/>
      <protection locked="0"/>
    </xf>
    <xf numFmtId="0" fontId="5" fillId="0" borderId="10" xfId="2" applyFont="1" applyBorder="1" applyAlignment="1" applyProtection="1">
      <alignment horizontal="left" vertical="center" wrapText="1"/>
      <protection hidden="1"/>
    </xf>
    <xf numFmtId="0" fontId="5" fillId="0" borderId="7" xfId="2" applyFont="1" applyBorder="1" applyAlignment="1" applyProtection="1">
      <alignment horizontal="left" vertical="center" wrapText="1"/>
      <protection hidden="1"/>
    </xf>
    <xf numFmtId="0" fontId="5" fillId="0" borderId="7" xfId="2" applyFont="1" applyBorder="1" applyAlignment="1" applyProtection="1">
      <alignment vertical="center" wrapText="1"/>
      <protection hidden="1"/>
    </xf>
    <xf numFmtId="0" fontId="5" fillId="0" borderId="8" xfId="2" applyFont="1" applyBorder="1" applyAlignment="1" applyProtection="1">
      <alignment vertical="center" wrapText="1"/>
      <protection hidden="1"/>
    </xf>
    <xf numFmtId="0" fontId="5" fillId="0" borderId="1" xfId="2" applyFont="1" applyBorder="1" applyAlignment="1" applyProtection="1">
      <alignment horizontal="center" vertical="center" wrapText="1"/>
      <protection hidden="1"/>
    </xf>
    <xf numFmtId="0" fontId="5" fillId="0" borderId="0" xfId="2" applyFont="1" applyBorder="1" applyAlignment="1" applyProtection="1">
      <alignment vertical="center" wrapText="1"/>
      <protection hidden="1"/>
    </xf>
    <xf numFmtId="4" fontId="5" fillId="0" borderId="0" xfId="2" applyNumberFormat="1" applyFont="1" applyBorder="1" applyAlignment="1" applyProtection="1">
      <alignment horizontal="center" vertical="center" wrapText="1"/>
      <protection hidden="1"/>
    </xf>
    <xf numFmtId="4" fontId="5" fillId="0" borderId="2" xfId="2" applyNumberFormat="1" applyFont="1" applyBorder="1" applyAlignment="1" applyProtection="1">
      <alignment horizontal="center" vertical="center" wrapText="1"/>
      <protection hidden="1"/>
    </xf>
    <xf numFmtId="0" fontId="5" fillId="0" borderId="1" xfId="2" applyFont="1" applyBorder="1" applyAlignment="1" applyProtection="1">
      <alignment horizontal="left" vertical="center" wrapText="1"/>
      <protection hidden="1"/>
    </xf>
    <xf numFmtId="0" fontId="5" fillId="0" borderId="0" xfId="2" applyFont="1" applyBorder="1" applyAlignment="1" applyProtection="1">
      <alignment horizontal="left" vertical="center" wrapText="1"/>
      <protection hidden="1"/>
    </xf>
    <xf numFmtId="0" fontId="12" fillId="0" borderId="0" xfId="2" applyFont="1" applyBorder="1" applyAlignment="1" applyProtection="1">
      <alignment vertical="center" wrapText="1"/>
      <protection hidden="1"/>
    </xf>
    <xf numFmtId="176" fontId="12" fillId="0" borderId="2" xfId="2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2" applyFont="1" applyFill="1" applyAlignment="1" applyProtection="1">
      <alignment vertical="center"/>
      <protection hidden="1"/>
    </xf>
    <xf numFmtId="4" fontId="5" fillId="0" borderId="0" xfId="2" applyNumberFormat="1" applyFont="1" applyBorder="1" applyAlignment="1" applyProtection="1">
      <alignment vertical="center" wrapText="1"/>
      <protection hidden="1"/>
    </xf>
    <xf numFmtId="4" fontId="12" fillId="0" borderId="2" xfId="2" applyNumberFormat="1" applyFont="1" applyFill="1" applyBorder="1" applyAlignment="1" applyProtection="1">
      <alignment horizontal="right" vertical="center" wrapText="1"/>
      <protection hidden="1"/>
    </xf>
    <xf numFmtId="0" fontId="12" fillId="0" borderId="0" xfId="2" applyFont="1" applyBorder="1" applyAlignment="1" applyProtection="1">
      <alignment horizontal="left" vertical="center"/>
      <protection hidden="1"/>
    </xf>
    <xf numFmtId="177" fontId="12" fillId="0" borderId="2" xfId="3" applyNumberFormat="1" applyFont="1" applyBorder="1" applyAlignment="1" applyProtection="1">
      <alignment vertical="center"/>
      <protection hidden="1"/>
    </xf>
    <xf numFmtId="0" fontId="5" fillId="0" borderId="0" xfId="2" applyFont="1" applyFill="1" applyBorder="1" applyAlignment="1" applyProtection="1">
      <alignment horizontal="left" vertical="center" wrapText="1"/>
      <protection hidden="1"/>
    </xf>
    <xf numFmtId="178" fontId="5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2" applyFont="1" applyBorder="1" applyAlignment="1" applyProtection="1">
      <alignment horizontal="center" vertical="center" wrapText="1"/>
      <protection hidden="1"/>
    </xf>
    <xf numFmtId="0" fontId="4" fillId="0" borderId="5" xfId="2" applyFont="1" applyBorder="1" applyAlignment="1" applyProtection="1">
      <alignment vertical="center" wrapText="1"/>
      <protection hidden="1"/>
    </xf>
    <xf numFmtId="0" fontId="4" fillId="0" borderId="6" xfId="2" applyFont="1" applyBorder="1" applyAlignment="1" applyProtection="1">
      <alignment vertical="center" wrapText="1"/>
      <protection hidden="1"/>
    </xf>
    <xf numFmtId="0" fontId="4" fillId="0" borderId="30" xfId="2" applyFont="1" applyBorder="1" applyAlignment="1" applyProtection="1">
      <alignment horizontal="center" vertical="center" wrapText="1"/>
      <protection hidden="1"/>
    </xf>
    <xf numFmtId="0" fontId="31" fillId="3" borderId="21" xfId="2" applyFont="1" applyFill="1" applyBorder="1" applyAlignment="1" applyProtection="1">
      <alignment horizontal="center" vertical="center" wrapText="1"/>
      <protection hidden="1"/>
    </xf>
    <xf numFmtId="0" fontId="31" fillId="3" borderId="7" xfId="2" applyFont="1" applyFill="1" applyBorder="1" applyAlignment="1" applyProtection="1">
      <alignment horizontal="center" vertical="center" wrapText="1"/>
      <protection hidden="1"/>
    </xf>
    <xf numFmtId="166" fontId="31" fillId="3" borderId="21" xfId="3" applyFont="1" applyFill="1" applyBorder="1" applyAlignment="1" applyProtection="1">
      <alignment horizontal="center" vertical="center" wrapText="1"/>
      <protection hidden="1"/>
    </xf>
    <xf numFmtId="168" fontId="29" fillId="3" borderId="21" xfId="2" applyNumberFormat="1" applyFont="1" applyFill="1" applyBorder="1" applyAlignment="1" applyProtection="1">
      <alignment horizontal="center" vertical="center" wrapText="1"/>
      <protection hidden="1"/>
    </xf>
    <xf numFmtId="170" fontId="12" fillId="4" borderId="17" xfId="2" applyNumberFormat="1" applyFont="1" applyFill="1" applyBorder="1" applyAlignment="1" applyProtection="1">
      <alignment horizontal="center" vertical="center" wrapText="1"/>
      <protection hidden="1"/>
    </xf>
    <xf numFmtId="0" fontId="12" fillId="4" borderId="18" xfId="2" applyFont="1" applyFill="1" applyBorder="1" applyAlignment="1" applyProtection="1">
      <alignment horizontal="center" vertical="center" wrapText="1"/>
      <protection hidden="1"/>
    </xf>
    <xf numFmtId="166" fontId="13" fillId="4" borderId="3" xfId="3" applyFont="1" applyFill="1" applyBorder="1" applyAlignment="1" applyProtection="1">
      <alignment horizontal="center" vertical="center" wrapText="1"/>
      <protection hidden="1"/>
    </xf>
    <xf numFmtId="166" fontId="13" fillId="4" borderId="28" xfId="3" applyFont="1" applyFill="1" applyBorder="1" applyAlignment="1" applyProtection="1">
      <alignment horizontal="center" vertical="center" wrapText="1"/>
      <protection hidden="1"/>
    </xf>
    <xf numFmtId="10" fontId="12" fillId="4" borderId="19" xfId="51" applyNumberFormat="1" applyFont="1" applyFill="1" applyBorder="1" applyAlignment="1" applyProtection="1">
      <alignment horizontal="center" vertical="center" wrapText="1"/>
      <protection hidden="1"/>
    </xf>
    <xf numFmtId="0" fontId="31" fillId="3" borderId="20" xfId="2" applyFont="1" applyFill="1" applyBorder="1" applyAlignment="1" applyProtection="1">
      <alignment horizontal="center" vertical="center" wrapText="1"/>
      <protection hidden="1"/>
    </xf>
    <xf numFmtId="166" fontId="30" fillId="3" borderId="20" xfId="3" applyFont="1" applyFill="1" applyBorder="1" applyAlignment="1" applyProtection="1">
      <alignment horizontal="center" vertical="center" wrapText="1"/>
      <protection hidden="1"/>
    </xf>
    <xf numFmtId="10" fontId="29" fillId="3" borderId="20" xfId="5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2" applyFont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vertical="center"/>
      <protection locked="0"/>
    </xf>
    <xf numFmtId="0" fontId="0" fillId="0" borderId="36" xfId="2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vertical="center" wrapText="1"/>
      <protection locked="0"/>
    </xf>
    <xf numFmtId="0" fontId="10" fillId="0" borderId="0" xfId="2" applyFont="1" applyAlignment="1" applyProtection="1">
      <alignment vertical="center"/>
      <protection locked="0"/>
    </xf>
    <xf numFmtId="0" fontId="21" fillId="0" borderId="0" xfId="2" applyProtection="1">
      <protection locked="0"/>
    </xf>
    <xf numFmtId="10" fontId="21" fillId="0" borderId="40" xfId="19" applyNumberFormat="1" applyFill="1" applyBorder="1" applyAlignment="1" applyProtection="1">
      <alignment horizontal="center" vertical="center"/>
      <protection locked="0"/>
    </xf>
    <xf numFmtId="10" fontId="0" fillId="0" borderId="41" xfId="19" applyNumberFormat="1" applyFont="1" applyFill="1" applyBorder="1" applyAlignment="1" applyProtection="1">
      <alignment horizontal="center" vertical="center"/>
      <protection locked="0"/>
    </xf>
    <xf numFmtId="10" fontId="21" fillId="0" borderId="60" xfId="19" applyNumberFormat="1" applyFill="1" applyBorder="1" applyAlignment="1" applyProtection="1">
      <alignment horizontal="center" vertical="center"/>
      <protection locked="0"/>
    </xf>
    <xf numFmtId="10" fontId="21" fillId="0" borderId="0" xfId="2" applyNumberFormat="1" applyProtection="1">
      <protection locked="0"/>
    </xf>
    <xf numFmtId="177" fontId="21" fillId="0" borderId="0" xfId="2" applyNumberFormat="1" applyProtection="1">
      <protection locked="0"/>
    </xf>
    <xf numFmtId="43" fontId="21" fillId="0" borderId="0" xfId="2" applyNumberFormat="1" applyProtection="1">
      <protection locked="0"/>
    </xf>
    <xf numFmtId="183" fontId="21" fillId="0" borderId="0" xfId="2" applyNumberFormat="1" applyProtection="1">
      <protection locked="0"/>
    </xf>
    <xf numFmtId="0" fontId="21" fillId="0" borderId="0" xfId="2" applyBorder="1" applyProtection="1">
      <protection locked="0"/>
    </xf>
    <xf numFmtId="0" fontId="0" fillId="0" borderId="0" xfId="2" applyFont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 vertical="center"/>
      <protection locked="0"/>
    </xf>
    <xf numFmtId="0" fontId="21" fillId="0" borderId="0" xfId="2" applyAlignment="1" applyProtection="1">
      <alignment vertical="center"/>
      <protection locked="0"/>
    </xf>
    <xf numFmtId="184" fontId="21" fillId="0" borderId="0" xfId="2" applyNumberFormat="1" applyProtection="1">
      <protection locked="0"/>
    </xf>
    <xf numFmtId="0" fontId="15" fillId="0" borderId="0" xfId="2" applyFont="1" applyAlignment="1" applyProtection="1">
      <protection locked="0"/>
    </xf>
    <xf numFmtId="10" fontId="21" fillId="0" borderId="0" xfId="2" applyNumberFormat="1" applyAlignment="1" applyProtection="1">
      <alignment vertical="center"/>
      <protection locked="0"/>
    </xf>
    <xf numFmtId="0" fontId="21" fillId="0" borderId="0" xfId="2" applyFill="1" applyProtection="1">
      <protection locked="0"/>
    </xf>
    <xf numFmtId="0" fontId="0" fillId="0" borderId="0" xfId="2" applyFont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protection locked="0"/>
    </xf>
    <xf numFmtId="0" fontId="21" fillId="7" borderId="0" xfId="2" applyFill="1" applyProtection="1"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0" xfId="2" applyFont="1" applyBorder="1" applyAlignment="1" applyProtection="1">
      <protection locked="0"/>
    </xf>
    <xf numFmtId="10" fontId="21" fillId="0" borderId="0" xfId="2" applyNumberFormat="1" applyBorder="1" applyAlignment="1" applyProtection="1">
      <protection locked="0"/>
    </xf>
    <xf numFmtId="0" fontId="4" fillId="0" borderId="11" xfId="2" applyFont="1" applyBorder="1" applyAlignment="1" applyProtection="1">
      <alignment vertical="center" wrapText="1"/>
    </xf>
    <xf numFmtId="0" fontId="4" fillId="0" borderId="12" xfId="2" applyFont="1" applyBorder="1" applyAlignment="1" applyProtection="1">
      <alignment vertical="center" wrapText="1"/>
    </xf>
    <xf numFmtId="0" fontId="0" fillId="0" borderId="12" xfId="2" applyFont="1" applyBorder="1" applyAlignment="1" applyProtection="1">
      <alignment vertical="center"/>
    </xf>
    <xf numFmtId="0" fontId="0" fillId="0" borderId="32" xfId="2" applyFont="1" applyBorder="1" applyAlignment="1" applyProtection="1">
      <alignment vertical="center"/>
    </xf>
    <xf numFmtId="0" fontId="5" fillId="0" borderId="13" xfId="2" applyFont="1" applyBorder="1" applyAlignment="1" applyProtection="1">
      <alignment vertical="center" wrapText="1"/>
    </xf>
    <xf numFmtId="0" fontId="5" fillId="0" borderId="0" xfId="2" applyFont="1" applyBorder="1" applyAlignment="1" applyProtection="1">
      <alignment horizontal="left" vertical="center" wrapText="1"/>
    </xf>
    <xf numFmtId="0" fontId="8" fillId="0" borderId="0" xfId="2" applyFont="1" applyBorder="1" applyAlignment="1" applyProtection="1">
      <alignment vertical="center"/>
    </xf>
    <xf numFmtId="176" fontId="5" fillId="0" borderId="0" xfId="2" applyNumberFormat="1" applyFont="1" applyBorder="1" applyAlignment="1" applyProtection="1">
      <alignment vertical="center" wrapText="1"/>
    </xf>
    <xf numFmtId="0" fontId="8" fillId="0" borderId="14" xfId="2" applyFont="1" applyBorder="1" applyAlignment="1" applyProtection="1">
      <alignment vertical="center"/>
    </xf>
    <xf numFmtId="0" fontId="8" fillId="0" borderId="13" xfId="2" applyFont="1" applyBorder="1" applyAlignment="1" applyProtection="1">
      <alignment vertical="center"/>
    </xf>
    <xf numFmtId="0" fontId="8" fillId="0" borderId="0" xfId="2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13" xfId="2" applyFont="1" applyBorder="1" applyAlignment="1" applyProtection="1">
      <alignment horizontal="left" vertical="center" wrapText="1"/>
    </xf>
    <xf numFmtId="181" fontId="5" fillId="0" borderId="0" xfId="3" applyNumberFormat="1" applyFont="1" applyBorder="1" applyAlignment="1" applyProtection="1">
      <alignment vertical="center"/>
    </xf>
    <xf numFmtId="0" fontId="5" fillId="0" borderId="13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 wrapText="1"/>
    </xf>
    <xf numFmtId="179" fontId="5" fillId="0" borderId="0" xfId="3" applyNumberFormat="1" applyFont="1" applyBorder="1" applyAlignment="1" applyProtection="1">
      <alignment vertical="center"/>
    </xf>
    <xf numFmtId="0" fontId="4" fillId="0" borderId="35" xfId="2" applyFont="1" applyBorder="1" applyAlignment="1" applyProtection="1">
      <alignment vertical="center"/>
    </xf>
    <xf numFmtId="0" fontId="4" fillId="0" borderId="36" xfId="2" applyFont="1" applyBorder="1" applyAlignment="1" applyProtection="1">
      <alignment vertical="center"/>
    </xf>
    <xf numFmtId="0" fontId="0" fillId="0" borderId="36" xfId="2" applyFont="1" applyBorder="1" applyAlignment="1" applyProtection="1">
      <alignment vertical="center"/>
    </xf>
    <xf numFmtId="0" fontId="0" fillId="0" borderId="37" xfId="2" applyFont="1" applyBorder="1" applyAlignment="1" applyProtection="1">
      <alignment vertical="center"/>
    </xf>
    <xf numFmtId="0" fontId="4" fillId="0" borderId="39" xfId="2" applyFont="1" applyBorder="1" applyAlignment="1" applyProtection="1">
      <alignment vertical="center" wrapText="1"/>
    </xf>
    <xf numFmtId="0" fontId="31" fillId="3" borderId="55" xfId="19" applyFont="1" applyFill="1" applyBorder="1" applyAlignment="1" applyProtection="1">
      <alignment horizontal="center" vertical="center"/>
    </xf>
    <xf numFmtId="0" fontId="34" fillId="3" borderId="56" xfId="19" applyFont="1" applyFill="1" applyBorder="1" applyAlignment="1" applyProtection="1">
      <alignment horizontal="center" vertical="center"/>
    </xf>
    <xf numFmtId="0" fontId="31" fillId="3" borderId="31" xfId="19" applyFont="1" applyFill="1" applyBorder="1" applyAlignment="1" applyProtection="1">
      <alignment horizontal="center" vertical="center"/>
    </xf>
    <xf numFmtId="180" fontId="31" fillId="3" borderId="21" xfId="19" applyNumberFormat="1" applyFont="1" applyFill="1" applyBorder="1" applyAlignment="1" applyProtection="1">
      <alignment horizontal="center" vertical="center"/>
    </xf>
    <xf numFmtId="0" fontId="31" fillId="3" borderId="22" xfId="19" applyFont="1" applyFill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19" fillId="0" borderId="30" xfId="19" applyFont="1" applyBorder="1" applyAlignment="1" applyProtection="1">
      <alignment vertical="center"/>
    </xf>
    <xf numFmtId="0" fontId="21" fillId="0" borderId="30" xfId="2" applyBorder="1" applyProtection="1"/>
    <xf numFmtId="170" fontId="12" fillId="0" borderId="25" xfId="2" applyNumberFormat="1" applyFont="1" applyFill="1" applyBorder="1" applyAlignment="1" applyProtection="1">
      <alignment horizontal="center" vertical="center" wrapText="1"/>
    </xf>
    <xf numFmtId="10" fontId="5" fillId="0" borderId="21" xfId="19" applyNumberFormat="1" applyFont="1" applyBorder="1" applyAlignment="1" applyProtection="1">
      <alignment horizontal="center" vertical="center"/>
    </xf>
    <xf numFmtId="166" fontId="5" fillId="0" borderId="31" xfId="3" applyFont="1" applyBorder="1" applyAlignment="1" applyProtection="1">
      <alignment horizontal="center" vertical="center"/>
    </xf>
    <xf numFmtId="170" fontId="12" fillId="0" borderId="59" xfId="2" applyNumberFormat="1" applyFont="1" applyFill="1" applyBorder="1" applyAlignment="1" applyProtection="1">
      <alignment horizontal="center" vertical="center" wrapText="1"/>
    </xf>
    <xf numFmtId="10" fontId="5" fillId="0" borderId="58" xfId="19" applyNumberFormat="1" applyFont="1" applyBorder="1" applyAlignment="1" applyProtection="1">
      <alignment horizontal="center" vertical="center"/>
    </xf>
    <xf numFmtId="166" fontId="5" fillId="0" borderId="61" xfId="3" applyFont="1" applyBorder="1" applyAlignment="1" applyProtection="1">
      <alignment horizontal="center" vertical="center"/>
    </xf>
    <xf numFmtId="177" fontId="13" fillId="7" borderId="62" xfId="7" applyNumberFormat="1" applyFont="1" applyFill="1" applyBorder="1" applyAlignment="1" applyProtection="1">
      <alignment horizontal="center" vertical="center"/>
    </xf>
    <xf numFmtId="177" fontId="13" fillId="7" borderId="29" xfId="7" applyNumberFormat="1" applyFont="1" applyFill="1" applyBorder="1" applyAlignment="1" applyProtection="1">
      <alignment horizontal="center" vertical="center"/>
    </xf>
    <xf numFmtId="177" fontId="13" fillId="7" borderId="27" xfId="7" applyNumberFormat="1" applyFont="1" applyFill="1" applyBorder="1" applyAlignment="1" applyProtection="1">
      <alignment horizontal="center" vertical="center"/>
    </xf>
    <xf numFmtId="49" fontId="4" fillId="0" borderId="39" xfId="19" applyNumberFormat="1" applyFont="1" applyBorder="1" applyAlignment="1" applyProtection="1">
      <alignment horizontal="center"/>
    </xf>
    <xf numFmtId="0" fontId="12" fillId="0" borderId="39" xfId="19" applyFont="1" applyBorder="1" applyAlignment="1" applyProtection="1">
      <alignment horizontal="center"/>
    </xf>
    <xf numFmtId="10" fontId="5" fillId="0" borderId="39" xfId="19" applyNumberFormat="1" applyFont="1" applyBorder="1" applyAlignment="1" applyProtection="1">
      <alignment horizontal="center" vertical="center"/>
    </xf>
    <xf numFmtId="10" fontId="5" fillId="0" borderId="39" xfId="19" applyNumberFormat="1" applyFont="1" applyBorder="1" applyAlignment="1" applyProtection="1">
      <alignment horizontal="center"/>
    </xf>
    <xf numFmtId="9" fontId="11" fillId="0" borderId="9" xfId="19" applyNumberFormat="1" applyFont="1" applyBorder="1" applyAlignment="1" applyProtection="1">
      <alignment horizontal="center" vertical="center"/>
    </xf>
    <xf numFmtId="0" fontId="31" fillId="3" borderId="50" xfId="19" applyFont="1" applyFill="1" applyBorder="1" applyAlignment="1" applyProtection="1">
      <alignment horizontal="center" vertical="center"/>
    </xf>
    <xf numFmtId="0" fontId="31" fillId="3" borderId="52" xfId="19" applyFont="1" applyFill="1" applyBorder="1" applyAlignment="1" applyProtection="1">
      <alignment horizontal="center" vertical="center"/>
    </xf>
    <xf numFmtId="9" fontId="31" fillId="3" borderId="47" xfId="19" applyNumberFormat="1" applyFont="1" applyFill="1" applyBorder="1" applyAlignment="1" applyProtection="1">
      <alignment horizontal="center" vertical="center"/>
    </xf>
    <xf numFmtId="0" fontId="31" fillId="3" borderId="51" xfId="19" applyFont="1" applyFill="1" applyBorder="1" applyAlignment="1" applyProtection="1">
      <alignment horizontal="center" vertical="center"/>
    </xf>
    <xf numFmtId="0" fontId="31" fillId="3" borderId="53" xfId="19" applyFont="1" applyFill="1" applyBorder="1" applyAlignment="1" applyProtection="1">
      <alignment horizontal="center" vertical="center"/>
    </xf>
    <xf numFmtId="9" fontId="31" fillId="3" borderId="54" xfId="19" applyNumberFormat="1" applyFont="1" applyFill="1" applyBorder="1" applyAlignment="1" applyProtection="1">
      <alignment horizontal="center" vertical="center"/>
    </xf>
    <xf numFmtId="0" fontId="0" fillId="0" borderId="0" xfId="2" applyFont="1" applyFill="1" applyBorder="1" applyAlignment="1" applyProtection="1">
      <alignment horizontal="center" vertical="center"/>
      <protection locked="0"/>
    </xf>
    <xf numFmtId="0" fontId="0" fillId="0" borderId="36" xfId="2" applyFont="1" applyFill="1" applyBorder="1" applyAlignment="1" applyProtection="1">
      <alignment horizontal="center" vertical="center"/>
      <protection locked="0"/>
    </xf>
    <xf numFmtId="0" fontId="7" fillId="0" borderId="36" xfId="2" applyFont="1" applyBorder="1" applyAlignment="1" applyProtection="1">
      <alignment horizontal="left" vertical="center"/>
      <protection locked="0"/>
    </xf>
    <xf numFmtId="0" fontId="5" fillId="0" borderId="36" xfId="2" applyFont="1" applyBorder="1" applyAlignment="1" applyProtection="1">
      <alignment horizontal="center" vertical="center" wrapText="1"/>
      <protection locked="0"/>
    </xf>
    <xf numFmtId="4" fontId="5" fillId="0" borderId="36" xfId="2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49" applyNumberFormat="1" applyFont="1" applyFill="1" applyBorder="1" applyAlignment="1" applyProtection="1">
      <alignment horizontal="center" vertical="center"/>
      <protection locked="0"/>
    </xf>
    <xf numFmtId="4" fontId="21" fillId="0" borderId="4" xfId="49" applyNumberFormat="1" applyFont="1" applyFill="1" applyBorder="1" applyAlignment="1" applyProtection="1">
      <alignment horizontal="center" vertical="center"/>
      <protection locked="0"/>
    </xf>
    <xf numFmtId="10" fontId="30" fillId="6" borderId="0" xfId="51" applyNumberFormat="1" applyFont="1" applyFill="1" applyProtection="1">
      <protection locked="0"/>
    </xf>
    <xf numFmtId="0" fontId="4" fillId="0" borderId="0" xfId="2" applyFont="1" applyFill="1" applyBorder="1" applyAlignment="1" applyProtection="1">
      <alignment horizontal="centerContinuous" vertical="center" wrapText="1"/>
      <protection locked="0"/>
    </xf>
    <xf numFmtId="0" fontId="19" fillId="0" borderId="0" xfId="2" applyFont="1" applyFill="1" applyBorder="1" applyAlignment="1" applyProtection="1">
      <alignment horizontal="centerContinuous" vertical="center" wrapText="1"/>
      <protection locked="0"/>
    </xf>
    <xf numFmtId="0" fontId="5" fillId="0" borderId="0" xfId="2" applyFont="1" applyFill="1" applyBorder="1" applyAlignment="1" applyProtection="1">
      <alignment horizontal="centerContinuous" vertical="center" wrapText="1"/>
      <protection locked="0"/>
    </xf>
    <xf numFmtId="0" fontId="15" fillId="0" borderId="0" xfId="2" applyFont="1" applyFill="1" applyAlignment="1" applyProtection="1">
      <alignment horizontal="centerContinuous" vertical="center" wrapText="1"/>
      <protection locked="0"/>
    </xf>
    <xf numFmtId="4" fontId="15" fillId="0" borderId="0" xfId="2" applyNumberFormat="1" applyFont="1" applyFill="1" applyAlignment="1" applyProtection="1">
      <alignment vertical="center" wrapText="1"/>
      <protection locked="0"/>
    </xf>
    <xf numFmtId="0" fontId="15" fillId="0" borderId="0" xfId="2" applyFont="1" applyFill="1" applyAlignment="1" applyProtection="1">
      <alignment vertical="center" wrapText="1"/>
      <protection locked="0"/>
    </xf>
    <xf numFmtId="0" fontId="15" fillId="0" borderId="0" xfId="2" applyFont="1" applyAlignment="1" applyProtection="1">
      <alignment horizontal="right" vertical="center"/>
      <protection locked="0"/>
    </xf>
    <xf numFmtId="10" fontId="15" fillId="0" borderId="0" xfId="2" applyNumberFormat="1" applyFont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vertical="center"/>
      <protection locked="0"/>
    </xf>
    <xf numFmtId="0" fontId="16" fillId="0" borderId="0" xfId="2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Border="1" applyAlignment="1" applyProtection="1">
      <alignment horizontal="left" vertical="center" wrapText="1"/>
      <protection locked="0"/>
    </xf>
    <xf numFmtId="4" fontId="15" fillId="0" borderId="0" xfId="2" applyNumberFormat="1" applyFont="1" applyFill="1" applyAlignment="1" applyProtection="1">
      <alignment horizontal="center" vertical="center"/>
      <protection locked="0"/>
    </xf>
    <xf numFmtId="0" fontId="17" fillId="0" borderId="0" xfId="2" applyFont="1" applyBorder="1" applyAlignment="1" applyProtection="1">
      <alignment horizontal="center" vertical="center" wrapText="1"/>
      <protection locked="0"/>
    </xf>
    <xf numFmtId="0" fontId="17" fillId="0" borderId="0" xfId="2" applyFont="1" applyFill="1" applyBorder="1" applyAlignment="1" applyProtection="1">
      <alignment horizontal="center" vertical="center" wrapText="1"/>
      <protection locked="0"/>
    </xf>
    <xf numFmtId="4" fontId="0" fillId="0" borderId="0" xfId="2" applyNumberFormat="1" applyFont="1" applyBorder="1" applyAlignment="1" applyProtection="1">
      <alignment vertical="center"/>
      <protection locked="0"/>
    </xf>
    <xf numFmtId="4" fontId="0" fillId="0" borderId="0" xfId="2" applyNumberFormat="1" applyFont="1" applyBorder="1" applyAlignment="1" applyProtection="1">
      <alignment horizontal="center" vertical="center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 wrapText="1"/>
      <protection locked="0"/>
    </xf>
    <xf numFmtId="0" fontId="0" fillId="0" borderId="0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68" fontId="0" fillId="0" borderId="0" xfId="2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4" fontId="0" fillId="0" borderId="0" xfId="2" applyNumberFormat="1" applyFont="1" applyAlignment="1" applyProtection="1">
      <alignment horizontal="center" vertical="center"/>
      <protection locked="0"/>
    </xf>
    <xf numFmtId="0" fontId="0" fillId="0" borderId="0" xfId="2" applyFont="1" applyBorder="1" applyAlignment="1" applyProtection="1">
      <alignment horizontal="left" vertical="center"/>
      <protection locked="0"/>
    </xf>
    <xf numFmtId="4" fontId="0" fillId="0" borderId="0" xfId="2" applyNumberFormat="1" applyFont="1" applyFill="1" applyBorder="1" applyAlignment="1" applyProtection="1">
      <alignment horizontal="center" vertical="center"/>
      <protection locked="0"/>
    </xf>
    <xf numFmtId="166" fontId="0" fillId="0" borderId="0" xfId="3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vertical="center"/>
    </xf>
    <xf numFmtId="168" fontId="5" fillId="0" borderId="14" xfId="2" applyNumberFormat="1" applyFont="1" applyBorder="1" applyAlignment="1" applyProtection="1">
      <alignment horizontal="center" vertical="center" wrapText="1"/>
    </xf>
    <xf numFmtId="0" fontId="5" fillId="0" borderId="13" xfId="2" applyFont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left" vertical="center" wrapText="1"/>
    </xf>
    <xf numFmtId="0" fontId="5" fillId="0" borderId="14" xfId="2" applyFont="1" applyBorder="1" applyAlignment="1" applyProtection="1">
      <alignment horizontal="center" vertical="center" wrapText="1"/>
    </xf>
    <xf numFmtId="0" fontId="9" fillId="0" borderId="0" xfId="2" applyFont="1" applyBorder="1" applyAlignment="1" applyProtection="1">
      <alignment vertical="center" wrapText="1"/>
    </xf>
    <xf numFmtId="166" fontId="5" fillId="0" borderId="14" xfId="2" applyNumberFormat="1" applyFont="1" applyBorder="1" applyAlignment="1" applyProtection="1">
      <alignment horizontal="center" vertical="center" wrapText="1"/>
    </xf>
    <xf numFmtId="4" fontId="5" fillId="0" borderId="0" xfId="2" applyNumberFormat="1" applyFont="1" applyFill="1" applyBorder="1" applyAlignment="1" applyProtection="1">
      <alignment horizontal="center" vertical="center" wrapText="1"/>
    </xf>
    <xf numFmtId="177" fontId="5" fillId="0" borderId="0" xfId="2" applyNumberFormat="1" applyFont="1" applyBorder="1" applyAlignment="1" applyProtection="1">
      <alignment horizontal="center" vertical="center" wrapText="1"/>
    </xf>
    <xf numFmtId="0" fontId="5" fillId="0" borderId="13" xfId="2" applyFont="1" applyBorder="1" applyAlignment="1" applyProtection="1">
      <alignment horizontal="left" vertical="center" wrapText="1"/>
    </xf>
    <xf numFmtId="0" fontId="9" fillId="0" borderId="0" xfId="2" applyFont="1" applyBorder="1" applyAlignment="1" applyProtection="1">
      <alignment horizontal="center" vertical="center" wrapText="1"/>
    </xf>
    <xf numFmtId="166" fontId="5" fillId="0" borderId="0" xfId="2" applyNumberFormat="1" applyFont="1" applyBorder="1" applyAlignment="1" applyProtection="1">
      <alignment horizontal="center" vertical="center" wrapText="1"/>
    </xf>
    <xf numFmtId="4" fontId="5" fillId="0" borderId="14" xfId="2" applyNumberFormat="1" applyFont="1" applyBorder="1" applyAlignment="1" applyProtection="1">
      <alignment horizontal="center" vertical="center" wrapText="1"/>
    </xf>
    <xf numFmtId="0" fontId="5" fillId="0" borderId="35" xfId="2" applyFont="1" applyBorder="1" applyAlignment="1" applyProtection="1">
      <alignment vertical="center"/>
    </xf>
    <xf numFmtId="0" fontId="8" fillId="0" borderId="36" xfId="2" applyFont="1" applyFill="1" applyBorder="1" applyAlignment="1" applyProtection="1">
      <alignment vertical="center"/>
    </xf>
    <xf numFmtId="0" fontId="5" fillId="0" borderId="36" xfId="2" applyFont="1" applyBorder="1" applyAlignment="1" applyProtection="1">
      <alignment vertical="center"/>
    </xf>
    <xf numFmtId="0" fontId="9" fillId="0" borderId="36" xfId="2" applyFont="1" applyBorder="1" applyAlignment="1" applyProtection="1">
      <alignment vertical="center" wrapText="1"/>
    </xf>
    <xf numFmtId="0" fontId="8" fillId="0" borderId="37" xfId="2" applyFont="1" applyFill="1" applyBorder="1" applyAlignment="1" applyProtection="1">
      <alignment vertical="center"/>
    </xf>
    <xf numFmtId="0" fontId="0" fillId="0" borderId="13" xfId="2" applyFont="1" applyBorder="1" applyAlignment="1" applyProtection="1">
      <alignment vertical="center" wrapText="1"/>
    </xf>
    <xf numFmtId="0" fontId="0" fillId="0" borderId="0" xfId="2" applyFont="1" applyBorder="1" applyAlignment="1" applyProtection="1">
      <alignment vertical="center" wrapText="1"/>
    </xf>
    <xf numFmtId="0" fontId="0" fillId="0" borderId="0" xfId="2" applyFont="1" applyFill="1" applyBorder="1" applyAlignment="1" applyProtection="1">
      <alignment vertical="center" wrapText="1"/>
    </xf>
    <xf numFmtId="0" fontId="0" fillId="0" borderId="0" xfId="2" applyFont="1" applyBorder="1" applyAlignment="1" applyProtection="1">
      <alignment horizontal="left" vertical="center" wrapText="1"/>
    </xf>
    <xf numFmtId="0" fontId="0" fillId="0" borderId="0" xfId="2" applyFont="1" applyBorder="1" applyAlignment="1" applyProtection="1">
      <alignment horizontal="center" vertical="center" wrapText="1"/>
    </xf>
    <xf numFmtId="4" fontId="0" fillId="0" borderId="0" xfId="2" applyNumberFormat="1" applyFont="1" applyFill="1" applyBorder="1" applyAlignment="1" applyProtection="1">
      <alignment horizontal="center" vertical="center" wrapText="1"/>
    </xf>
    <xf numFmtId="0" fontId="0" fillId="0" borderId="14" xfId="2" applyFont="1" applyBorder="1" applyAlignment="1" applyProtection="1">
      <alignment horizontal="center" vertical="center" wrapText="1"/>
    </xf>
    <xf numFmtId="49" fontId="31" fillId="3" borderId="25" xfId="2" applyNumberFormat="1" applyFont="1" applyFill="1" applyBorder="1" applyAlignment="1" applyProtection="1">
      <alignment horizontal="center" vertical="center"/>
    </xf>
    <xf numFmtId="0" fontId="31" fillId="3" borderId="7" xfId="2" applyFont="1" applyFill="1" applyBorder="1" applyAlignment="1" applyProtection="1">
      <alignment horizontal="center" vertical="center" wrapText="1"/>
    </xf>
    <xf numFmtId="0" fontId="31" fillId="3" borderId="21" xfId="2" applyFont="1" applyFill="1" applyBorder="1" applyAlignment="1" applyProtection="1">
      <alignment horizontal="left" vertical="center" wrapText="1"/>
    </xf>
    <xf numFmtId="0" fontId="31" fillId="3" borderId="10" xfId="2" applyFont="1" applyFill="1" applyBorder="1" applyAlignment="1" applyProtection="1">
      <alignment horizontal="center" vertical="center" wrapText="1"/>
    </xf>
    <xf numFmtId="4" fontId="31" fillId="6" borderId="21" xfId="2" applyNumberFormat="1" applyFont="1" applyFill="1" applyBorder="1" applyAlignment="1" applyProtection="1">
      <alignment horizontal="center" vertical="center" wrapText="1"/>
    </xf>
    <xf numFmtId="4" fontId="31" fillId="3" borderId="10" xfId="2" applyNumberFormat="1" applyFont="1" applyFill="1" applyBorder="1" applyAlignment="1" applyProtection="1">
      <alignment horizontal="center" vertical="center" wrapText="1"/>
    </xf>
    <xf numFmtId="168" fontId="31" fillId="3" borderId="26" xfId="2" applyNumberFormat="1" applyFont="1" applyFill="1" applyBorder="1" applyAlignment="1" applyProtection="1">
      <alignment horizontal="center" vertical="center" wrapText="1"/>
    </xf>
    <xf numFmtId="170" fontId="12" fillId="5" borderId="38" xfId="2" applyNumberFormat="1" applyFont="1" applyFill="1" applyBorder="1" applyAlignment="1" applyProtection="1">
      <alignment horizontal="center" vertical="center" wrapText="1"/>
    </xf>
    <xf numFmtId="170" fontId="12" fillId="5" borderId="42" xfId="2" applyNumberFormat="1" applyFont="1" applyFill="1" applyBorder="1" applyAlignment="1" applyProtection="1">
      <alignment horizontal="center" vertical="center" wrapText="1"/>
    </xf>
    <xf numFmtId="170" fontId="12" fillId="8" borderId="23" xfId="2" applyNumberFormat="1" applyFont="1" applyFill="1" applyBorder="1" applyAlignment="1" applyProtection="1">
      <alignment horizontal="center" vertical="center" wrapText="1"/>
    </xf>
    <xf numFmtId="166" fontId="12" fillId="5" borderId="23" xfId="2" applyNumberFormat="1" applyFont="1" applyFill="1" applyBorder="1" applyAlignment="1" applyProtection="1">
      <alignment horizontal="centerContinuous" vertical="center" wrapText="1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45" xfId="2" applyFont="1" applyFill="1" applyBorder="1" applyAlignment="1" applyProtection="1">
      <alignment horizontal="center" vertical="center"/>
    </xf>
    <xf numFmtId="0" fontId="4" fillId="0" borderId="33" xfId="2" applyFont="1" applyFill="1" applyBorder="1" applyAlignment="1" applyProtection="1">
      <alignment horizontal="center" vertical="center" wrapText="1"/>
    </xf>
    <xf numFmtId="49" fontId="0" fillId="0" borderId="15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left" vertical="center" wrapText="1"/>
    </xf>
    <xf numFmtId="4" fontId="0" fillId="0" borderId="4" xfId="0" applyNumberFormat="1" applyFont="1" applyFill="1" applyBorder="1" applyAlignment="1" applyProtection="1">
      <alignment horizontal="center" vertical="center"/>
    </xf>
    <xf numFmtId="2" fontId="14" fillId="0" borderId="3" xfId="0" applyNumberFormat="1" applyFont="1" applyFill="1" applyBorder="1" applyAlignment="1" applyProtection="1">
      <alignment horizontal="center" vertical="center"/>
    </xf>
    <xf numFmtId="166" fontId="0" fillId="0" borderId="4" xfId="3" applyFont="1" applyFill="1" applyBorder="1" applyAlignment="1" applyProtection="1">
      <alignment horizontal="right" vertical="center"/>
    </xf>
    <xf numFmtId="10" fontId="0" fillId="0" borderId="16" xfId="51" applyNumberFormat="1" applyFont="1" applyFill="1" applyBorder="1" applyAlignment="1" applyProtection="1">
      <alignment horizontal="center" vertical="center"/>
    </xf>
    <xf numFmtId="166" fontId="21" fillId="0" borderId="4" xfId="3" applyFont="1" applyFill="1" applyBorder="1" applyAlignment="1" applyProtection="1">
      <alignment horizontal="right" vertical="center"/>
    </xf>
    <xf numFmtId="0" fontId="21" fillId="0" borderId="3" xfId="2" applyNumberFormat="1" applyFont="1" applyFill="1" applyBorder="1" applyAlignment="1" applyProtection="1">
      <alignment horizontal="center" vertical="center"/>
    </xf>
    <xf numFmtId="49" fontId="0" fillId="0" borderId="3" xfId="2" applyNumberFormat="1" applyFont="1" applyFill="1" applyBorder="1" applyAlignment="1" applyProtection="1">
      <alignment horizontal="center" vertical="center"/>
    </xf>
    <xf numFmtId="0" fontId="31" fillId="3" borderId="38" xfId="2" applyFont="1" applyFill="1" applyBorder="1" applyAlignment="1" applyProtection="1">
      <alignment vertical="center"/>
    </xf>
    <xf numFmtId="0" fontId="31" fillId="3" borderId="42" xfId="2" applyFont="1" applyFill="1" applyBorder="1" applyAlignment="1" applyProtection="1">
      <alignment vertical="center"/>
    </xf>
    <xf numFmtId="0" fontId="31" fillId="3" borderId="23" xfId="2" applyFont="1" applyFill="1" applyBorder="1" applyAlignment="1" applyProtection="1">
      <alignment horizontal="left" vertical="center"/>
    </xf>
    <xf numFmtId="0" fontId="31" fillId="3" borderId="23" xfId="2" applyFont="1" applyFill="1" applyBorder="1" applyAlignment="1" applyProtection="1">
      <alignment horizontal="center" vertical="center"/>
    </xf>
    <xf numFmtId="4" fontId="31" fillId="6" borderId="43" xfId="2" applyNumberFormat="1" applyFont="1" applyFill="1" applyBorder="1" applyAlignment="1" applyProtection="1">
      <alignment horizontal="center" vertical="center"/>
    </xf>
    <xf numFmtId="9" fontId="32" fillId="3" borderId="24" xfId="2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Continuous" vertical="center" wrapText="1"/>
    </xf>
    <xf numFmtId="0" fontId="19" fillId="0" borderId="0" xfId="2" applyFont="1" applyFill="1" applyBorder="1" applyAlignment="1" applyProtection="1">
      <alignment horizontal="centerContinuous" vertical="center" wrapText="1"/>
    </xf>
    <xf numFmtId="0" fontId="5" fillId="0" borderId="0" xfId="2" applyFont="1" applyFill="1" applyBorder="1" applyAlignment="1" applyProtection="1">
      <alignment horizontal="centerContinuous" vertical="center" wrapText="1"/>
    </xf>
    <xf numFmtId="0" fontId="15" fillId="0" borderId="0" xfId="2" applyFont="1" applyFill="1" applyAlignment="1" applyProtection="1">
      <alignment horizontal="centerContinuous" vertical="center" wrapText="1"/>
    </xf>
    <xf numFmtId="4" fontId="15" fillId="0" borderId="0" xfId="2" applyNumberFormat="1" applyFont="1" applyFill="1" applyAlignment="1" applyProtection="1">
      <alignment vertical="center" wrapText="1"/>
    </xf>
    <xf numFmtId="0" fontId="15" fillId="0" borderId="0" xfId="2" applyFont="1" applyFill="1" applyAlignment="1" applyProtection="1">
      <alignment vertical="center" wrapText="1"/>
    </xf>
    <xf numFmtId="0" fontId="15" fillId="0" borderId="0" xfId="2" applyFont="1" applyAlignment="1" applyProtection="1">
      <alignment horizontal="right" vertical="center"/>
    </xf>
    <xf numFmtId="10" fontId="15" fillId="0" borderId="0" xfId="2" applyNumberFormat="1" applyFont="1" applyAlignment="1" applyProtection="1">
      <alignment horizontal="center" vertical="center"/>
    </xf>
  </cellXfs>
  <cellStyles count="68">
    <cellStyle name="72929" xfId="1"/>
    <cellStyle name="Excel Built-in Normal" xfId="2"/>
    <cellStyle name="Moeda" xfId="3" builtinId="4"/>
    <cellStyle name="Moeda 2" xfId="4"/>
    <cellStyle name="Moeda 2 2" xfId="5"/>
    <cellStyle name="Moeda 2 3" xfId="6"/>
    <cellStyle name="Moeda 3" xfId="7"/>
    <cellStyle name="Moeda 3 2" xfId="8"/>
    <cellStyle name="Moeda 3 2 2" xfId="9"/>
    <cellStyle name="Moeda 3 2 3" xfId="10"/>
    <cellStyle name="Moeda 4" xfId="11"/>
    <cellStyle name="Moeda 5" xfId="12"/>
    <cellStyle name="Moeda 6" xfId="13"/>
    <cellStyle name="Normal" xfId="0" builtinId="0"/>
    <cellStyle name="Normal 10" xfId="14"/>
    <cellStyle name="Normal 10 2" xfId="15"/>
    <cellStyle name="Normal 10 3" xfId="16"/>
    <cellStyle name="Normal 10 4" xfId="17"/>
    <cellStyle name="Normal 11" xfId="18"/>
    <cellStyle name="Normal 2" xfId="19"/>
    <cellStyle name="Normal 2 2" xfId="20"/>
    <cellStyle name="Normal 2 3" xfId="21"/>
    <cellStyle name="Normal 2 4" xfId="22"/>
    <cellStyle name="Normal 2 4 2" xfId="23"/>
    <cellStyle name="Normal 2 4 3" xfId="24"/>
    <cellStyle name="Normal 2 5" xfId="25"/>
    <cellStyle name="Normal 2 5 2" xfId="26"/>
    <cellStyle name="Normal 2 5 3" xfId="27"/>
    <cellStyle name="Normal 2 5 4" xfId="28"/>
    <cellStyle name="Normal 3" xfId="29"/>
    <cellStyle name="Normal 3 2" xfId="30"/>
    <cellStyle name="Normal 3 3" xfId="31"/>
    <cellStyle name="Normal 4" xfId="32"/>
    <cellStyle name="Normal 4 2" xfId="33"/>
    <cellStyle name="Normal 4 3" xfId="34"/>
    <cellStyle name="Normal 4 3 2" xfId="35"/>
    <cellStyle name="Normal 4 3 3" xfId="36"/>
    <cellStyle name="Normal 4 4" xfId="37"/>
    <cellStyle name="Normal 4 4 2" xfId="38"/>
    <cellStyle name="Normal 5" xfId="39"/>
    <cellStyle name="Normal 5 2" xfId="40"/>
    <cellStyle name="Normal 6" xfId="41"/>
    <cellStyle name="Normal 7" xfId="42"/>
    <cellStyle name="Normal 8" xfId="43"/>
    <cellStyle name="Normal 8 2" xfId="44"/>
    <cellStyle name="Normal 8 3" xfId="45"/>
    <cellStyle name="Normal 9" xfId="46"/>
    <cellStyle name="Normal 9 2" xfId="47"/>
    <cellStyle name="Normal 9 3" xfId="48"/>
    <cellStyle name="Normal_Orçamento RETIFICADO DA OBRA JUNHO - CERTO" xfId="49"/>
    <cellStyle name="planilhas" xfId="50"/>
    <cellStyle name="Porcentagem" xfId="51" builtinId="5"/>
    <cellStyle name="Porcentagem 2" xfId="52"/>
    <cellStyle name="Porcentagem 2 2" xfId="53"/>
    <cellStyle name="Porcentagem 2 3" xfId="54"/>
    <cellStyle name="Porcentagem 3" xfId="55"/>
    <cellStyle name="Separador de milhares 2" xfId="56"/>
    <cellStyle name="Separador de milhares 3" xfId="57"/>
    <cellStyle name="Separador de milhares 3 2" xfId="58"/>
    <cellStyle name="Separador de milhares 3 3" xfId="59"/>
    <cellStyle name="Separador de milhares 3 4" xfId="60"/>
    <cellStyle name="Separador de milhares 4" xfId="61"/>
    <cellStyle name="SNEVERS" xfId="62"/>
    <cellStyle name="Vírgula 2" xfId="63"/>
    <cellStyle name="Vírgula 2 2" xfId="64"/>
    <cellStyle name="Vírgula 2 3" xfId="65"/>
    <cellStyle name="Vírgula 3" xfId="66"/>
    <cellStyle name="Vírgula 4" xfId="67"/>
  </cellStyles>
  <dxfs count="105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I81"/>
  <sheetViews>
    <sheetView showZeros="0" tabSelected="1" view="pageBreakPreview" zoomScaleNormal="70" zoomScaleSheetLayoutView="100" workbookViewId="0">
      <selection activeCell="J35" sqref="J35"/>
    </sheetView>
  </sheetViews>
  <sheetFormatPr defaultColWidth="9.140625" defaultRowHeight="12.75" outlineLevelRow="1" x14ac:dyDescent="0.2"/>
  <cols>
    <col min="1" max="1" width="10.7109375" style="43" customWidth="1"/>
    <col min="2" max="2" width="11.5703125" style="43" customWidth="1"/>
    <col min="3" max="3" width="17.5703125" style="168" customWidth="1"/>
    <col min="4" max="4" width="72.85546875" style="201" customWidth="1"/>
    <col min="5" max="5" width="10.7109375" style="43" customWidth="1"/>
    <col min="6" max="6" width="10.42578125" style="202" customWidth="1"/>
    <col min="7" max="7" width="12" style="191" customWidth="1"/>
    <col min="8" max="8" width="21.28515625" style="203" customWidth="1"/>
    <col min="9" max="9" width="13.140625" style="197" customWidth="1"/>
    <col min="10" max="16384" width="9.140625" style="4"/>
  </cols>
  <sheetData>
    <row r="1" spans="1:9" ht="30" x14ac:dyDescent="0.2">
      <c r="B1" s="30"/>
      <c r="D1" s="31"/>
      <c r="E1" s="31"/>
      <c r="F1" s="31"/>
      <c r="G1" s="31"/>
      <c r="H1" s="31"/>
      <c r="I1" s="31"/>
    </row>
    <row r="2" spans="1:9" x14ac:dyDescent="0.2">
      <c r="A2" s="30"/>
      <c r="B2" s="30"/>
      <c r="D2" s="33"/>
      <c r="E2" s="33"/>
      <c r="F2" s="33"/>
      <c r="G2" s="33"/>
      <c r="H2" s="33"/>
      <c r="I2" s="33"/>
    </row>
    <row r="3" spans="1:9" ht="18" x14ac:dyDescent="0.2">
      <c r="A3" s="30"/>
      <c r="B3" s="30"/>
      <c r="D3" s="34"/>
      <c r="E3" s="34"/>
      <c r="F3" s="34"/>
      <c r="G3" s="34"/>
      <c r="H3" s="34"/>
      <c r="I3" s="34"/>
    </row>
    <row r="4" spans="1:9" ht="16.5" thickBot="1" x14ac:dyDescent="0.25">
      <c r="A4" s="91"/>
      <c r="B4" s="91"/>
      <c r="C4" s="169"/>
      <c r="D4" s="170"/>
      <c r="E4" s="171"/>
      <c r="F4" s="172"/>
      <c r="G4" s="171"/>
      <c r="H4" s="171"/>
      <c r="I4" s="171"/>
    </row>
    <row r="5" spans="1:9" s="5" customFormat="1" ht="15.75" x14ac:dyDescent="0.2">
      <c r="A5" s="122" t="s">
        <v>0</v>
      </c>
      <c r="B5" s="129"/>
      <c r="C5" s="204"/>
      <c r="D5" s="15" t="s">
        <v>53</v>
      </c>
      <c r="E5" s="129"/>
      <c r="F5" s="205"/>
      <c r="G5" s="205"/>
      <c r="H5" s="205"/>
      <c r="I5" s="206"/>
    </row>
    <row r="6" spans="1:9" s="5" customFormat="1" ht="7.5" customHeight="1" x14ac:dyDescent="0.2">
      <c r="A6" s="207"/>
      <c r="B6" s="129"/>
      <c r="C6" s="208"/>
      <c r="D6" s="133"/>
      <c r="E6" s="129"/>
      <c r="F6" s="205"/>
      <c r="G6" s="205"/>
      <c r="H6" s="205"/>
      <c r="I6" s="209"/>
    </row>
    <row r="7" spans="1:9" s="5" customFormat="1" ht="31.5" x14ac:dyDescent="0.2">
      <c r="A7" s="132" t="s">
        <v>1</v>
      </c>
      <c r="B7" s="15"/>
      <c r="C7" s="204"/>
      <c r="D7" s="16" t="s">
        <v>54</v>
      </c>
      <c r="E7" s="129"/>
      <c r="F7" s="210" t="s">
        <v>2</v>
      </c>
      <c r="G7" s="210"/>
      <c r="H7" s="10">
        <v>5228.3999999999996</v>
      </c>
      <c r="I7" s="211"/>
    </row>
    <row r="8" spans="1:9" s="5" customFormat="1" ht="7.5" customHeight="1" x14ac:dyDescent="0.2">
      <c r="A8" s="132"/>
      <c r="B8" s="15"/>
      <c r="C8" s="204"/>
      <c r="D8" s="15"/>
      <c r="E8" s="129"/>
      <c r="F8" s="212"/>
      <c r="G8" s="129"/>
      <c r="H8" s="129"/>
      <c r="I8" s="211"/>
    </row>
    <row r="9" spans="1:9" s="5" customFormat="1" ht="15.75" x14ac:dyDescent="0.2">
      <c r="A9" s="132" t="s">
        <v>3</v>
      </c>
      <c r="B9" s="15"/>
      <c r="C9" s="204"/>
      <c r="D9" s="15" t="s">
        <v>55</v>
      </c>
      <c r="E9" s="129"/>
      <c r="F9" s="210" t="s">
        <v>4</v>
      </c>
      <c r="G9" s="210"/>
      <c r="H9" s="213">
        <f>H35</f>
        <v>0</v>
      </c>
      <c r="I9" s="13"/>
    </row>
    <row r="10" spans="1:9" s="5" customFormat="1" ht="7.5" customHeight="1" x14ac:dyDescent="0.2">
      <c r="A10" s="214"/>
      <c r="B10" s="129"/>
      <c r="C10" s="208"/>
      <c r="D10" s="133"/>
      <c r="E10" s="129"/>
      <c r="F10" s="215"/>
      <c r="G10" s="215"/>
      <c r="H10" s="216"/>
      <c r="I10" s="217"/>
    </row>
    <row r="11" spans="1:9" s="5" customFormat="1" ht="16.5" thickBot="1" x14ac:dyDescent="0.25">
      <c r="A11" s="218" t="s">
        <v>19</v>
      </c>
      <c r="B11" s="219"/>
      <c r="C11" s="219"/>
      <c r="D11" s="220" t="s">
        <v>74</v>
      </c>
      <c r="E11" s="219"/>
      <c r="F11" s="221" t="s">
        <v>28</v>
      </c>
      <c r="G11" s="221"/>
      <c r="H11" s="14">
        <f>H9/H7</f>
        <v>0</v>
      </c>
      <c r="I11" s="222"/>
    </row>
    <row r="12" spans="1:9" ht="13.5" thickBot="1" x14ac:dyDescent="0.25">
      <c r="A12" s="223"/>
      <c r="B12" s="224"/>
      <c r="C12" s="225"/>
      <c r="D12" s="226"/>
      <c r="E12" s="227"/>
      <c r="F12" s="228"/>
      <c r="G12" s="227"/>
      <c r="H12" s="227"/>
      <c r="I12" s="229"/>
    </row>
    <row r="13" spans="1:9" s="6" customFormat="1" ht="36.75" thickBot="1" x14ac:dyDescent="0.25">
      <c r="A13" s="230" t="s">
        <v>20</v>
      </c>
      <c r="B13" s="230" t="s">
        <v>26</v>
      </c>
      <c r="C13" s="231" t="s">
        <v>7</v>
      </c>
      <c r="D13" s="232" t="s">
        <v>34</v>
      </c>
      <c r="E13" s="233" t="s">
        <v>9</v>
      </c>
      <c r="F13" s="234" t="s">
        <v>10</v>
      </c>
      <c r="G13" s="235" t="s">
        <v>36</v>
      </c>
      <c r="H13" s="3" t="s">
        <v>27</v>
      </c>
      <c r="I13" s="236" t="s">
        <v>11</v>
      </c>
    </row>
    <row r="14" spans="1:9" s="7" customFormat="1" ht="15.75" thickBot="1" x14ac:dyDescent="0.25">
      <c r="A14" s="237">
        <v>1</v>
      </c>
      <c r="B14" s="238"/>
      <c r="C14" s="239"/>
      <c r="D14" s="17" t="s">
        <v>53</v>
      </c>
      <c r="E14" s="240">
        <f>ROUND(SUM(E15),2)</f>
        <v>0</v>
      </c>
      <c r="F14" s="240"/>
      <c r="G14" s="240"/>
      <c r="H14" s="12"/>
      <c r="I14" s="2" t="e">
        <f>E14/$H$34</f>
        <v>#DIV/0!</v>
      </c>
    </row>
    <row r="15" spans="1:9" outlineLevel="1" x14ac:dyDescent="0.2">
      <c r="A15" s="241" t="s">
        <v>14</v>
      </c>
      <c r="B15" s="242"/>
      <c r="C15" s="243"/>
      <c r="D15" s="8" t="str">
        <f>D14</f>
        <v>CONTRATAÇÃO DE PROJETO E CONSULTORIA</v>
      </c>
      <c r="E15" s="11">
        <f>SUM(H16:H33)</f>
        <v>0</v>
      </c>
      <c r="F15" s="11"/>
      <c r="G15" s="11"/>
      <c r="H15" s="11"/>
      <c r="I15" s="9" t="e">
        <f>E15/$H$34</f>
        <v>#DIV/0!</v>
      </c>
    </row>
    <row r="16" spans="1:9" outlineLevel="1" x14ac:dyDescent="0.2">
      <c r="A16" s="244" t="s">
        <v>15</v>
      </c>
      <c r="B16" s="18" t="s">
        <v>29</v>
      </c>
      <c r="C16" s="245" t="s">
        <v>50</v>
      </c>
      <c r="D16" s="246" t="s">
        <v>78</v>
      </c>
      <c r="E16" s="247" t="s">
        <v>18</v>
      </c>
      <c r="F16" s="248">
        <v>10</v>
      </c>
      <c r="G16" s="173"/>
      <c r="H16" s="249">
        <f t="shared" ref="H16:H30" si="0">ROUND(IFERROR(F16*G16," - "),2)</f>
        <v>0</v>
      </c>
      <c r="I16" s="250" t="e">
        <f t="shared" ref="I16:I33" si="1">H16/$H$34</f>
        <v>#DIV/0!</v>
      </c>
    </row>
    <row r="17" spans="1:9" outlineLevel="1" x14ac:dyDescent="0.2">
      <c r="A17" s="244" t="s">
        <v>56</v>
      </c>
      <c r="B17" s="18" t="s">
        <v>29</v>
      </c>
      <c r="C17" s="245" t="s">
        <v>50</v>
      </c>
      <c r="D17" s="246" t="s">
        <v>76</v>
      </c>
      <c r="E17" s="247" t="s">
        <v>18</v>
      </c>
      <c r="F17" s="248">
        <v>4</v>
      </c>
      <c r="G17" s="174"/>
      <c r="H17" s="251">
        <f>ROUND(IFERROR(F17*G17," - "),2)</f>
        <v>0</v>
      </c>
      <c r="I17" s="250" t="e">
        <f t="shared" si="1"/>
        <v>#DIV/0!</v>
      </c>
    </row>
    <row r="18" spans="1:9" outlineLevel="1" x14ac:dyDescent="0.2">
      <c r="A18" s="244" t="s">
        <v>57</v>
      </c>
      <c r="B18" s="18" t="s">
        <v>31</v>
      </c>
      <c r="C18" s="245" t="s">
        <v>50</v>
      </c>
      <c r="D18" s="246" t="s">
        <v>79</v>
      </c>
      <c r="E18" s="247" t="s">
        <v>18</v>
      </c>
      <c r="F18" s="248">
        <v>5</v>
      </c>
      <c r="G18" s="173"/>
      <c r="H18" s="249">
        <f t="shared" ref="H18" si="2">ROUND(IFERROR(F18*G18," - "),2)</f>
        <v>0</v>
      </c>
      <c r="I18" s="250" t="e">
        <f t="shared" si="1"/>
        <v>#DIV/0!</v>
      </c>
    </row>
    <row r="19" spans="1:9" outlineLevel="1" x14ac:dyDescent="0.2">
      <c r="A19" s="244" t="s">
        <v>58</v>
      </c>
      <c r="B19" s="18" t="s">
        <v>30</v>
      </c>
      <c r="C19" s="245" t="s">
        <v>50</v>
      </c>
      <c r="D19" s="246" t="s">
        <v>39</v>
      </c>
      <c r="E19" s="247" t="s">
        <v>18</v>
      </c>
      <c r="F19" s="248">
        <v>3</v>
      </c>
      <c r="G19" s="173"/>
      <c r="H19" s="249">
        <f t="shared" si="0"/>
        <v>0</v>
      </c>
      <c r="I19" s="250" t="e">
        <f t="shared" si="1"/>
        <v>#DIV/0!</v>
      </c>
    </row>
    <row r="20" spans="1:9" outlineLevel="1" x14ac:dyDescent="0.2">
      <c r="A20" s="244" t="s">
        <v>59</v>
      </c>
      <c r="B20" s="252" t="s">
        <v>30</v>
      </c>
      <c r="C20" s="245" t="s">
        <v>50</v>
      </c>
      <c r="D20" s="246" t="s">
        <v>41</v>
      </c>
      <c r="E20" s="247" t="s">
        <v>18</v>
      </c>
      <c r="F20" s="248">
        <v>3</v>
      </c>
      <c r="G20" s="174"/>
      <c r="H20" s="251">
        <f>ROUND(IFERROR(F20*G20," - "),2)</f>
        <v>0</v>
      </c>
      <c r="I20" s="250" t="e">
        <f t="shared" si="1"/>
        <v>#DIV/0!</v>
      </c>
    </row>
    <row r="21" spans="1:9" outlineLevel="1" x14ac:dyDescent="0.2">
      <c r="A21" s="244" t="s">
        <v>60</v>
      </c>
      <c r="B21" s="18" t="s">
        <v>32</v>
      </c>
      <c r="C21" s="245" t="s">
        <v>50</v>
      </c>
      <c r="D21" s="246" t="s">
        <v>46</v>
      </c>
      <c r="E21" s="247" t="s">
        <v>18</v>
      </c>
      <c r="F21" s="248">
        <v>10</v>
      </c>
      <c r="G21" s="173"/>
      <c r="H21" s="249">
        <f t="shared" si="0"/>
        <v>0</v>
      </c>
      <c r="I21" s="250" t="e">
        <f t="shared" si="1"/>
        <v>#DIV/0!</v>
      </c>
    </row>
    <row r="22" spans="1:9" outlineLevel="1" x14ac:dyDescent="0.2">
      <c r="A22" s="244" t="s">
        <v>61</v>
      </c>
      <c r="B22" s="252" t="s">
        <v>32</v>
      </c>
      <c r="C22" s="245" t="s">
        <v>50</v>
      </c>
      <c r="D22" s="246" t="s">
        <v>42</v>
      </c>
      <c r="E22" s="247" t="s">
        <v>18</v>
      </c>
      <c r="F22" s="248">
        <v>2</v>
      </c>
      <c r="G22" s="174"/>
      <c r="H22" s="251">
        <f>ROUND(IFERROR(F22*G22," - "),2)</f>
        <v>0</v>
      </c>
      <c r="I22" s="250" t="e">
        <f t="shared" si="1"/>
        <v>#DIV/0!</v>
      </c>
    </row>
    <row r="23" spans="1:9" outlineLevel="1" x14ac:dyDescent="0.2">
      <c r="A23" s="244" t="s">
        <v>62</v>
      </c>
      <c r="B23" s="253" t="s">
        <v>33</v>
      </c>
      <c r="C23" s="245" t="s">
        <v>50</v>
      </c>
      <c r="D23" s="246" t="s">
        <v>47</v>
      </c>
      <c r="E23" s="247" t="s">
        <v>18</v>
      </c>
      <c r="F23" s="248">
        <v>10</v>
      </c>
      <c r="G23" s="173"/>
      <c r="H23" s="249">
        <f t="shared" si="0"/>
        <v>0</v>
      </c>
      <c r="I23" s="250" t="e">
        <f t="shared" si="1"/>
        <v>#DIV/0!</v>
      </c>
    </row>
    <row r="24" spans="1:9" outlineLevel="1" x14ac:dyDescent="0.2">
      <c r="A24" s="244" t="s">
        <v>63</v>
      </c>
      <c r="B24" s="253" t="s">
        <v>33</v>
      </c>
      <c r="C24" s="245" t="s">
        <v>50</v>
      </c>
      <c r="D24" s="246" t="s">
        <v>40</v>
      </c>
      <c r="E24" s="247" t="s">
        <v>18</v>
      </c>
      <c r="F24" s="248">
        <v>5</v>
      </c>
      <c r="G24" s="173"/>
      <c r="H24" s="249">
        <f t="shared" si="0"/>
        <v>0</v>
      </c>
      <c r="I24" s="250" t="e">
        <f t="shared" si="1"/>
        <v>#DIV/0!</v>
      </c>
    </row>
    <row r="25" spans="1:9" ht="27" customHeight="1" outlineLevel="1" x14ac:dyDescent="0.2">
      <c r="A25" s="244" t="s">
        <v>64</v>
      </c>
      <c r="B25" s="252">
        <v>200534</v>
      </c>
      <c r="C25" s="245" t="s">
        <v>51</v>
      </c>
      <c r="D25" s="246" t="s">
        <v>80</v>
      </c>
      <c r="E25" s="247" t="s">
        <v>48</v>
      </c>
      <c r="F25" s="248">
        <v>1</v>
      </c>
      <c r="G25" s="174"/>
      <c r="H25" s="251">
        <f>ROUND(IFERROR(F25*G25," - "),2)</f>
        <v>0</v>
      </c>
      <c r="I25" s="250" t="e">
        <f t="shared" si="1"/>
        <v>#DIV/0!</v>
      </c>
    </row>
    <row r="26" spans="1:9" ht="25.5" outlineLevel="1" x14ac:dyDescent="0.2">
      <c r="A26" s="244" t="s">
        <v>65</v>
      </c>
      <c r="B26" s="252">
        <v>200202</v>
      </c>
      <c r="C26" s="245" t="s">
        <v>51</v>
      </c>
      <c r="D26" s="246" t="s">
        <v>44</v>
      </c>
      <c r="E26" s="247" t="s">
        <v>18</v>
      </c>
      <c r="F26" s="248">
        <v>1</v>
      </c>
      <c r="G26" s="174"/>
      <c r="H26" s="251">
        <f t="shared" ref="H26" si="3">ROUND(IFERROR(F26*G26," - "),2)</f>
        <v>0</v>
      </c>
      <c r="I26" s="250" t="e">
        <f t="shared" si="1"/>
        <v>#DIV/0!</v>
      </c>
    </row>
    <row r="27" spans="1:9" ht="25.5" outlineLevel="1" x14ac:dyDescent="0.2">
      <c r="A27" s="244" t="s">
        <v>66</v>
      </c>
      <c r="B27" s="252">
        <v>200203</v>
      </c>
      <c r="C27" s="245" t="s">
        <v>51</v>
      </c>
      <c r="D27" s="246" t="s">
        <v>45</v>
      </c>
      <c r="E27" s="247" t="s">
        <v>18</v>
      </c>
      <c r="F27" s="248">
        <v>2</v>
      </c>
      <c r="G27" s="174"/>
      <c r="H27" s="251">
        <f t="shared" ref="H27" si="4">ROUND(IFERROR(F27*G27," - "),2)</f>
        <v>0</v>
      </c>
      <c r="I27" s="250" t="e">
        <f t="shared" si="1"/>
        <v>#DIV/0!</v>
      </c>
    </row>
    <row r="28" spans="1:9" outlineLevel="1" x14ac:dyDescent="0.2">
      <c r="A28" s="244" t="s">
        <v>67</v>
      </c>
      <c r="B28" s="252">
        <v>200209</v>
      </c>
      <c r="C28" s="245" t="s">
        <v>51</v>
      </c>
      <c r="D28" s="246" t="s">
        <v>81</v>
      </c>
      <c r="E28" s="247" t="s">
        <v>16</v>
      </c>
      <c r="F28" s="248">
        <v>60</v>
      </c>
      <c r="G28" s="174"/>
      <c r="H28" s="251">
        <f t="shared" ref="H28" si="5">ROUND(IFERROR(F28*G28," - "),2)</f>
        <v>0</v>
      </c>
      <c r="I28" s="250" t="e">
        <f t="shared" si="1"/>
        <v>#DIV/0!</v>
      </c>
    </row>
    <row r="29" spans="1:9" outlineLevel="1" x14ac:dyDescent="0.2">
      <c r="A29" s="244" t="s">
        <v>68</v>
      </c>
      <c r="B29" s="252">
        <v>200308</v>
      </c>
      <c r="C29" s="245" t="s">
        <v>51</v>
      </c>
      <c r="D29" s="246" t="s">
        <v>75</v>
      </c>
      <c r="E29" s="247" t="s">
        <v>17</v>
      </c>
      <c r="F29" s="248">
        <v>32</v>
      </c>
      <c r="G29" s="174"/>
      <c r="H29" s="251">
        <f t="shared" si="0"/>
        <v>0</v>
      </c>
      <c r="I29" s="250" t="e">
        <f t="shared" si="1"/>
        <v>#DIV/0!</v>
      </c>
    </row>
    <row r="30" spans="1:9" outlineLevel="1" x14ac:dyDescent="0.2">
      <c r="A30" s="244" t="s">
        <v>69</v>
      </c>
      <c r="B30" s="252">
        <v>200113</v>
      </c>
      <c r="C30" s="245" t="s">
        <v>51</v>
      </c>
      <c r="D30" s="246" t="s">
        <v>49</v>
      </c>
      <c r="E30" s="247" t="s">
        <v>48</v>
      </c>
      <c r="F30" s="248">
        <v>1</v>
      </c>
      <c r="G30" s="174"/>
      <c r="H30" s="251">
        <f t="shared" si="0"/>
        <v>0</v>
      </c>
      <c r="I30" s="250" t="e">
        <f t="shared" si="1"/>
        <v>#DIV/0!</v>
      </c>
    </row>
    <row r="31" spans="1:9" outlineLevel="1" x14ac:dyDescent="0.2">
      <c r="A31" s="244" t="s">
        <v>70</v>
      </c>
      <c r="B31" s="18">
        <v>200370</v>
      </c>
      <c r="C31" s="245" t="s">
        <v>51</v>
      </c>
      <c r="D31" s="246" t="s">
        <v>82</v>
      </c>
      <c r="E31" s="247" t="s">
        <v>18</v>
      </c>
      <c r="F31" s="248">
        <v>1</v>
      </c>
      <c r="G31" s="174"/>
      <c r="H31" s="251">
        <f t="shared" ref="H31:H32" si="6">ROUND(IFERROR(F31*G31," - "),2)</f>
        <v>0</v>
      </c>
      <c r="I31" s="250" t="e">
        <f t="shared" si="1"/>
        <v>#DIV/0!</v>
      </c>
    </row>
    <row r="32" spans="1:9" outlineLevel="1" x14ac:dyDescent="0.2">
      <c r="A32" s="244" t="s">
        <v>71</v>
      </c>
      <c r="B32" s="18">
        <v>200371</v>
      </c>
      <c r="C32" s="245" t="s">
        <v>51</v>
      </c>
      <c r="D32" s="246" t="s">
        <v>83</v>
      </c>
      <c r="E32" s="247" t="s">
        <v>43</v>
      </c>
      <c r="F32" s="248">
        <v>1500</v>
      </c>
      <c r="G32" s="174"/>
      <c r="H32" s="251">
        <f t="shared" si="6"/>
        <v>0</v>
      </c>
      <c r="I32" s="250" t="e">
        <f t="shared" si="1"/>
        <v>#DIV/0!</v>
      </c>
    </row>
    <row r="33" spans="1:9" ht="13.5" outlineLevel="1" thickBot="1" x14ac:dyDescent="0.25">
      <c r="A33" s="244" t="s">
        <v>77</v>
      </c>
      <c r="B33" s="252">
        <v>200372</v>
      </c>
      <c r="C33" s="245" t="s">
        <v>51</v>
      </c>
      <c r="D33" s="246" t="s">
        <v>84</v>
      </c>
      <c r="E33" s="247" t="s">
        <v>43</v>
      </c>
      <c r="F33" s="248">
        <v>864.44</v>
      </c>
      <c r="G33" s="174"/>
      <c r="H33" s="251">
        <f t="shared" ref="H33" si="7">ROUND(IFERROR(F33*G33," - "),2)</f>
        <v>0</v>
      </c>
      <c r="I33" s="250" t="e">
        <f t="shared" si="1"/>
        <v>#DIV/0!</v>
      </c>
    </row>
    <row r="34" spans="1:9" ht="18.75" thickBot="1" x14ac:dyDescent="0.25">
      <c r="A34" s="254" t="s">
        <v>37</v>
      </c>
      <c r="B34" s="255"/>
      <c r="C34" s="255"/>
      <c r="D34" s="256"/>
      <c r="E34" s="257"/>
      <c r="F34" s="258"/>
      <c r="G34" s="19"/>
      <c r="H34" s="19">
        <f>ROUND(SUM($E$14),2)</f>
        <v>0</v>
      </c>
      <c r="I34" s="259" t="e">
        <f>SUM(H14:H33)/H34</f>
        <v>#DIV/0!</v>
      </c>
    </row>
    <row r="35" spans="1:9" ht="18.75" thickBot="1" x14ac:dyDescent="0.3">
      <c r="A35" s="254" t="s">
        <v>52</v>
      </c>
      <c r="B35" s="255"/>
      <c r="C35" s="255"/>
      <c r="D35" s="256"/>
      <c r="E35" s="257"/>
      <c r="F35" s="258"/>
      <c r="G35" s="175">
        <v>1E-10</v>
      </c>
      <c r="H35" s="19">
        <f>ROUND(H34*(1+G35),2)</f>
        <v>0</v>
      </c>
      <c r="I35" s="259">
        <f>SUM(H16:H33)*(1+G35)/(1+H35)</f>
        <v>0</v>
      </c>
    </row>
    <row r="36" spans="1:9" ht="38.25" x14ac:dyDescent="0.2">
      <c r="A36" s="260" t="s">
        <v>38</v>
      </c>
      <c r="B36" s="261"/>
      <c r="C36" s="261"/>
      <c r="D36" s="262"/>
      <c r="E36" s="263"/>
      <c r="F36" s="264"/>
      <c r="G36" s="265"/>
      <c r="H36" s="266"/>
      <c r="I36" s="267"/>
    </row>
    <row r="37" spans="1:9" ht="15.75" x14ac:dyDescent="0.2">
      <c r="A37" s="176"/>
      <c r="B37" s="177"/>
      <c r="C37" s="177"/>
      <c r="D37" s="178"/>
      <c r="E37" s="179"/>
      <c r="F37" s="180"/>
      <c r="G37" s="181"/>
      <c r="H37" s="182"/>
      <c r="I37" s="183"/>
    </row>
    <row r="38" spans="1:9" ht="15" x14ac:dyDescent="0.2">
      <c r="A38" s="184"/>
      <c r="B38" s="184"/>
      <c r="C38" s="185"/>
      <c r="D38" s="186"/>
      <c r="E38" s="50"/>
      <c r="F38" s="187"/>
      <c r="G38" s="50"/>
      <c r="H38" s="50"/>
      <c r="I38" s="50"/>
    </row>
    <row r="39" spans="1:9" x14ac:dyDescent="0.2">
      <c r="A39" s="188"/>
      <c r="B39" s="188"/>
      <c r="C39" s="189"/>
      <c r="D39" s="40"/>
      <c r="E39" s="190"/>
      <c r="F39" s="190"/>
      <c r="H39" s="190"/>
      <c r="I39" s="192"/>
    </row>
    <row r="40" spans="1:9" ht="15.75" x14ac:dyDescent="0.2">
      <c r="A40" s="193"/>
      <c r="B40" s="40"/>
      <c r="C40" s="194"/>
      <c r="D40" s="195"/>
      <c r="E40" s="196"/>
      <c r="F40" s="196"/>
      <c r="G40" s="196"/>
      <c r="H40" s="196"/>
    </row>
    <row r="41" spans="1:9" ht="15" x14ac:dyDescent="0.2">
      <c r="A41" s="193"/>
      <c r="B41" s="40"/>
      <c r="C41" s="194"/>
      <c r="D41" s="198"/>
      <c r="E41" s="199"/>
      <c r="F41" s="199"/>
      <c r="G41" s="199"/>
      <c r="H41" s="199"/>
      <c r="I41" s="192"/>
    </row>
    <row r="42" spans="1:9" ht="15" x14ac:dyDescent="0.2">
      <c r="A42" s="193"/>
      <c r="B42" s="40"/>
      <c r="C42" s="194"/>
      <c r="D42" s="50"/>
      <c r="E42" s="199"/>
      <c r="F42" s="199"/>
      <c r="G42" s="199"/>
      <c r="H42" s="199"/>
      <c r="I42" s="50"/>
    </row>
    <row r="43" spans="1:9" x14ac:dyDescent="0.2">
      <c r="A43" s="40"/>
      <c r="B43" s="40"/>
      <c r="C43" s="194"/>
      <c r="D43" s="47"/>
      <c r="E43" s="30"/>
      <c r="F43" s="30"/>
      <c r="G43" s="43"/>
      <c r="H43" s="30"/>
      <c r="I43" s="200"/>
    </row>
    <row r="46" spans="1:9" ht="15.75" x14ac:dyDescent="0.2">
      <c r="D46" s="111"/>
      <c r="F46" s="112"/>
      <c r="G46" s="196"/>
      <c r="H46" s="112"/>
    </row>
    <row r="47" spans="1:9" x14ac:dyDescent="0.2">
      <c r="D47" s="50"/>
      <c r="F47" s="115"/>
      <c r="G47" s="199"/>
      <c r="H47" s="115"/>
    </row>
    <row r="48" spans="1:9" x14ac:dyDescent="0.2">
      <c r="D48" s="50"/>
      <c r="F48" s="115"/>
      <c r="G48" s="199"/>
      <c r="H48" s="115"/>
    </row>
    <row r="50" spans="6:8" ht="15.75" x14ac:dyDescent="0.2">
      <c r="F50" s="196"/>
      <c r="G50" s="196"/>
      <c r="H50" s="112"/>
    </row>
    <row r="51" spans="6:8" x14ac:dyDescent="0.2">
      <c r="F51" s="199"/>
      <c r="G51" s="199"/>
      <c r="H51" s="115"/>
    </row>
    <row r="52" spans="6:8" x14ac:dyDescent="0.2">
      <c r="F52" s="199"/>
      <c r="G52" s="199"/>
      <c r="H52" s="115"/>
    </row>
    <row r="69" spans="3:9" x14ac:dyDescent="0.2">
      <c r="C69" s="1"/>
      <c r="D69" s="43"/>
      <c r="E69" s="202"/>
      <c r="F69" s="191"/>
      <c r="G69" s="203"/>
      <c r="H69" s="197"/>
      <c r="I69" s="1"/>
    </row>
    <row r="70" spans="3:9" x14ac:dyDescent="0.2">
      <c r="C70" s="1"/>
      <c r="D70" s="43"/>
      <c r="E70" s="202"/>
      <c r="F70" s="191"/>
      <c r="G70" s="203"/>
      <c r="H70" s="197"/>
      <c r="I70" s="1"/>
    </row>
    <row r="71" spans="3:9" x14ac:dyDescent="0.2">
      <c r="C71" s="1"/>
      <c r="D71" s="43"/>
      <c r="E71" s="202"/>
      <c r="F71" s="191"/>
      <c r="G71" s="203"/>
      <c r="H71" s="197"/>
      <c r="I71" s="1"/>
    </row>
    <row r="72" spans="3:9" x14ac:dyDescent="0.2">
      <c r="C72" s="1"/>
      <c r="D72" s="43"/>
      <c r="E72" s="202"/>
      <c r="F72" s="191"/>
      <c r="G72" s="203"/>
      <c r="H72" s="197"/>
      <c r="I72" s="1"/>
    </row>
    <row r="73" spans="3:9" x14ac:dyDescent="0.2">
      <c r="C73" s="1"/>
      <c r="D73" s="43"/>
      <c r="E73" s="202"/>
      <c r="F73" s="191"/>
      <c r="G73" s="203"/>
      <c r="H73" s="197"/>
      <c r="I73" s="1"/>
    </row>
    <row r="74" spans="3:9" x14ac:dyDescent="0.2">
      <c r="C74" s="1"/>
      <c r="D74" s="43"/>
      <c r="E74" s="202"/>
      <c r="F74" s="191"/>
      <c r="G74" s="203"/>
      <c r="H74" s="197"/>
      <c r="I74" s="1"/>
    </row>
    <row r="75" spans="3:9" x14ac:dyDescent="0.2">
      <c r="C75" s="1"/>
      <c r="D75" s="43"/>
      <c r="E75" s="202"/>
      <c r="F75" s="191"/>
      <c r="G75" s="203"/>
      <c r="H75" s="197"/>
      <c r="I75" s="1"/>
    </row>
    <row r="76" spans="3:9" x14ac:dyDescent="0.2">
      <c r="C76" s="1"/>
      <c r="D76" s="43"/>
      <c r="E76" s="202"/>
      <c r="F76" s="191"/>
      <c r="G76" s="203"/>
      <c r="H76" s="197"/>
      <c r="I76" s="1"/>
    </row>
    <row r="77" spans="3:9" x14ac:dyDescent="0.2">
      <c r="C77" s="1"/>
      <c r="D77" s="43"/>
      <c r="E77" s="202"/>
      <c r="F77" s="191"/>
      <c r="G77" s="203"/>
      <c r="H77" s="197"/>
      <c r="I77" s="1"/>
    </row>
    <row r="78" spans="3:9" x14ac:dyDescent="0.2">
      <c r="C78" s="1"/>
      <c r="D78" s="43"/>
      <c r="E78" s="202"/>
      <c r="F78" s="191"/>
      <c r="G78" s="203"/>
      <c r="H78" s="197"/>
      <c r="I78" s="1"/>
    </row>
    <row r="79" spans="3:9" x14ac:dyDescent="0.2">
      <c r="C79" s="1"/>
      <c r="D79" s="43"/>
      <c r="E79" s="202"/>
      <c r="F79" s="191"/>
      <c r="G79" s="203"/>
      <c r="H79" s="197"/>
      <c r="I79" s="1"/>
    </row>
    <row r="80" spans="3:9" x14ac:dyDescent="0.2">
      <c r="C80" s="1"/>
      <c r="D80" s="43"/>
      <c r="E80" s="202"/>
      <c r="F80" s="191"/>
      <c r="G80" s="203"/>
      <c r="H80" s="197"/>
      <c r="I80" s="1"/>
    </row>
    <row r="81" spans="3:9" x14ac:dyDescent="0.2">
      <c r="C81" s="1"/>
      <c r="D81" s="43"/>
      <c r="E81" s="202"/>
      <c r="F81" s="191"/>
      <c r="G81" s="203"/>
      <c r="H81" s="197"/>
      <c r="I81" s="1"/>
    </row>
  </sheetData>
  <sheetProtection password="CC53" sheet="1" objects="1" scenarios="1" formatCells="0" formatColumns="0" formatRows="0" selectLockedCells="1"/>
  <autoFilter ref="A13:I43"/>
  <customSheetViews>
    <customSheetView guid="{B535EED3-096A-4559-AE37-6359A35C71B4}" scale="85" showPageBreaks="1" fitToPage="1" printArea="1" showAutoFilter="1" hiddenColumns="1" view="pageBreakPreview" topLeftCell="A7">
      <pane xSplit="37" ySplit="7" topLeftCell="AM512" activePane="bottomRight" state="frozen"/>
      <selection pane="bottomRight" activeCell="D469" sqref="D469"/>
      <rowBreaks count="11" manualBreakCount="11">
        <brk id="37" max="8" man="1"/>
        <brk id="83" max="8" man="1"/>
        <brk id="132" max="8" man="1"/>
        <brk id="182" max="8" man="1"/>
        <brk id="232" max="8" man="1"/>
        <brk id="282" max="8" man="1"/>
        <brk id="333" max="8" man="1"/>
        <brk id="383" max="8" man="1"/>
        <brk id="433" max="8" man="1"/>
        <brk id="482" max="8" man="1"/>
        <brk id="531" max="8" man="1"/>
      </rowBreaks>
      <pageMargins left="0.23622047244094491" right="0.23622047244094491" top="0.55118110236220474" bottom="0.55118110236220474" header="0.51181102362204722" footer="0.31496062992125984"/>
      <printOptions horizontalCentered="1"/>
      <pageSetup paperSize="256" scale="76" firstPageNumber="0" fitToHeight="0" orientation="landscape"/>
      <headerFooter alignWithMargins="0">
        <oddFooter>&amp;R&amp;9PÁG. &amp;P/&amp;N</oddFooter>
      </headerFooter>
      <autoFilter ref="B1:EK1"/>
    </customSheetView>
    <customSheetView guid="{3B8348FD-7A00-44FD-ACF5-E6A19592872E}" showPageBreaks="1" printArea="1" showAutoFilter="1" hiddenColumns="1" view="pageBreakPreview">
      <selection activeCell="G426" sqref="G426"/>
      <pageMargins left="0.23622047244094491" right="0.23622047244094491" top="0.74803149606299213" bottom="0.74803149606299213" header="0.51181102362204722" footer="0.31496062992125984"/>
      <printOptions horizontalCentered="1"/>
      <pageSetup paperSize="9" scale="77" firstPageNumber="0" fitToHeight="16" orientation="landscape" verticalDpi="300"/>
      <headerFooter alignWithMargins="0">
        <oddFooter>&amp;R&amp;9PÁG. &amp;P/&amp;N</oddFooter>
      </headerFooter>
      <autoFilter ref="B1:J1"/>
    </customSheetView>
  </customSheetViews>
  <mergeCells count="5">
    <mergeCell ref="F9:G9"/>
    <mergeCell ref="F11:G11"/>
    <mergeCell ref="F7:G7"/>
    <mergeCell ref="A15:B15"/>
    <mergeCell ref="A14:B14"/>
  </mergeCells>
  <phoneticPr fontId="17" type="noConversion"/>
  <conditionalFormatting sqref="E46">
    <cfRule type="expression" dxfId="104" priority="12837" stopIfTrue="1">
      <formula>#REF!="Não"</formula>
    </cfRule>
  </conditionalFormatting>
  <printOptions horizontalCentered="1"/>
  <pageMargins left="0.23622047244094491" right="0.23622047244094491" top="0.94488188976377963" bottom="0.55118110236220474" header="0.51181102362204722" footer="0.31496062992125984"/>
  <pageSetup paperSize="9" scale="70" firstPageNumber="0" fitToHeight="0" orientation="landscape" r:id="rId1"/>
  <headerFooter alignWithMargins="0">
    <oddFooter>&amp;R&amp;9PÁG.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pageSetUpPr fitToPage="1"/>
  </sheetPr>
  <dimension ref="A1:E29"/>
  <sheetViews>
    <sheetView view="pageBreakPreview" zoomScale="90" zoomScaleNormal="100" zoomScaleSheetLayoutView="90" workbookViewId="0">
      <selection activeCell="C2" sqref="C2"/>
    </sheetView>
  </sheetViews>
  <sheetFormatPr defaultColWidth="9.140625" defaultRowHeight="14.25" x14ac:dyDescent="0.2"/>
  <cols>
    <col min="1" max="1" width="14" style="47" customWidth="1"/>
    <col min="2" max="2" width="79.28515625" style="52" customWidth="1"/>
    <col min="3" max="3" width="24.7109375" style="44" customWidth="1"/>
    <col min="4" max="4" width="25.85546875" style="44" customWidth="1"/>
    <col min="5" max="5" width="21.7109375" style="53" customWidth="1"/>
    <col min="6" max="16384" width="9.140625" style="32"/>
  </cols>
  <sheetData>
    <row r="1" spans="1:5" ht="30.75" customHeight="1" x14ac:dyDescent="0.2">
      <c r="A1" s="30"/>
      <c r="B1" s="31"/>
      <c r="C1" s="31"/>
      <c r="D1" s="31"/>
      <c r="E1" s="31"/>
    </row>
    <row r="2" spans="1:5" ht="12.75" x14ac:dyDescent="0.2">
      <c r="A2" s="30"/>
      <c r="B2" s="33"/>
      <c r="C2" s="33"/>
      <c r="D2" s="33"/>
      <c r="E2" s="33"/>
    </row>
    <row r="3" spans="1:5" ht="9.9499999999999993" customHeight="1" x14ac:dyDescent="0.2">
      <c r="A3" s="30"/>
      <c r="B3" s="33"/>
      <c r="C3" s="33"/>
      <c r="D3" s="33"/>
      <c r="E3" s="33"/>
    </row>
    <row r="4" spans="1:5" ht="18" x14ac:dyDescent="0.2">
      <c r="A4" s="30"/>
      <c r="B4" s="34"/>
      <c r="C4" s="34"/>
      <c r="D4" s="34"/>
      <c r="E4" s="34"/>
    </row>
    <row r="5" spans="1:5" ht="26.1" customHeight="1" thickBot="1" x14ac:dyDescent="0.25">
      <c r="A5" s="30"/>
      <c r="B5" s="35"/>
      <c r="C5" s="36"/>
      <c r="D5" s="36"/>
      <c r="E5" s="36"/>
    </row>
    <row r="6" spans="1:5" s="37" customFormat="1" ht="16.5" customHeight="1" x14ac:dyDescent="0.2">
      <c r="A6" s="54" t="s">
        <v>0</v>
      </c>
      <c r="B6" s="55" t="str">
        <f>Orçamento!D5</f>
        <v>CONTRATAÇÃO DE PROJETO E CONSULTORIA</v>
      </c>
      <c r="C6" s="56"/>
      <c r="D6" s="56"/>
      <c r="E6" s="57"/>
    </row>
    <row r="7" spans="1:5" s="37" customFormat="1" ht="7.5" customHeight="1" x14ac:dyDescent="0.2">
      <c r="A7" s="58"/>
      <c r="B7" s="59"/>
      <c r="C7" s="60"/>
      <c r="D7" s="60"/>
      <c r="E7" s="61"/>
    </row>
    <row r="8" spans="1:5" s="37" customFormat="1" ht="29.25" customHeight="1" x14ac:dyDescent="0.2">
      <c r="A8" s="62" t="e">
        <f>#REF!</f>
        <v>#REF!</v>
      </c>
      <c r="B8" s="63"/>
      <c r="C8" s="63"/>
      <c r="D8" s="64" t="str">
        <f>Orçamento!F7</f>
        <v>Área de intervenção:</v>
      </c>
      <c r="E8" s="65">
        <f>Orçamento!H7</f>
        <v>5228.3999999999996</v>
      </c>
    </row>
    <row r="9" spans="1:5" s="37" customFormat="1" ht="7.5" customHeight="1" x14ac:dyDescent="0.2">
      <c r="A9" s="58"/>
      <c r="B9" s="59"/>
      <c r="C9" s="66"/>
      <c r="D9" s="67"/>
      <c r="E9" s="68"/>
    </row>
    <row r="10" spans="1:5" s="37" customFormat="1" ht="18" customHeight="1" x14ac:dyDescent="0.2">
      <c r="A10" s="58" t="s">
        <v>3</v>
      </c>
      <c r="B10" s="69" t="str">
        <f>Orçamento!D9</f>
        <v>Rua Pedro Martins Gonçalves, 125 - Vila Dr. Cardoso - ITAPEVI/SP</v>
      </c>
      <c r="C10" s="66"/>
      <c r="D10" s="64" t="str">
        <f>Orçamento!F9</f>
        <v>Investimento:</v>
      </c>
      <c r="E10" s="70">
        <f>Orçamento!H9</f>
        <v>0</v>
      </c>
    </row>
    <row r="11" spans="1:5" s="37" customFormat="1" ht="7.5" customHeight="1" x14ac:dyDescent="0.2">
      <c r="A11" s="58"/>
      <c r="B11" s="59"/>
      <c r="C11" s="66"/>
      <c r="D11" s="67"/>
      <c r="E11" s="68"/>
    </row>
    <row r="12" spans="1:5" s="37" customFormat="1" ht="18" customHeight="1" x14ac:dyDescent="0.2">
      <c r="A12" s="58" t="s">
        <v>5</v>
      </c>
      <c r="B12" s="71" t="str">
        <f>Orçamento!D11</f>
        <v>SIURB / CDHU</v>
      </c>
      <c r="C12" s="66"/>
      <c r="D12" s="64" t="str">
        <f>Orçamento!F11</f>
        <v>Invest./Área:</v>
      </c>
      <c r="E12" s="72">
        <f>Orçamento!H11</f>
        <v>0</v>
      </c>
    </row>
    <row r="13" spans="1:5" ht="7.5" customHeight="1" thickBot="1" x14ac:dyDescent="0.25">
      <c r="A13" s="73"/>
      <c r="B13" s="74"/>
      <c r="C13" s="74"/>
      <c r="D13" s="74"/>
      <c r="E13" s="75"/>
    </row>
    <row r="14" spans="1:5" ht="18" customHeight="1" thickBot="1" x14ac:dyDescent="0.25">
      <c r="A14" s="76"/>
      <c r="B14" s="76"/>
      <c r="C14" s="76"/>
      <c r="D14" s="76"/>
      <c r="E14" s="76"/>
    </row>
    <row r="15" spans="1:5" s="38" customFormat="1" ht="39.950000000000003" customHeight="1" x14ac:dyDescent="0.2">
      <c r="A15" s="77" t="s">
        <v>6</v>
      </c>
      <c r="B15" s="78" t="s">
        <v>8</v>
      </c>
      <c r="C15" s="79" t="s">
        <v>72</v>
      </c>
      <c r="D15" s="79" t="s">
        <v>73</v>
      </c>
      <c r="E15" s="80" t="s">
        <v>11</v>
      </c>
    </row>
    <row r="16" spans="1:5" s="39" customFormat="1" ht="19.5" customHeight="1" x14ac:dyDescent="0.2">
      <c r="A16" s="81">
        <f>Orçamento!A14</f>
        <v>1</v>
      </c>
      <c r="B16" s="82" t="str">
        <f>VLOOKUP(A16,Orçamento!$A$14:$I$33,4,FALSE)</f>
        <v>CONTRATAÇÃO DE PROJETO E CONSULTORIA</v>
      </c>
      <c r="C16" s="83">
        <f>VLOOKUP(B16,Orçamento!$D$14:$I$33,2,FALSE)</f>
        <v>0</v>
      </c>
      <c r="D16" s="84">
        <f>Orçamento!H35</f>
        <v>0</v>
      </c>
      <c r="E16" s="85" t="e">
        <f>VLOOKUP(B16,Orçamento!$D$14:$I44,6,FALSE)</f>
        <v>#DIV/0!</v>
      </c>
    </row>
    <row r="17" spans="1:5" ht="27" customHeight="1" thickBot="1" x14ac:dyDescent="0.25">
      <c r="A17" s="86" t="s">
        <v>35</v>
      </c>
      <c r="B17" s="86"/>
      <c r="C17" s="87">
        <f>SUM(C16:C16)</f>
        <v>0</v>
      </c>
      <c r="D17" s="87">
        <f>D16</f>
        <v>0</v>
      </c>
      <c r="E17" s="88" t="e">
        <f>SUM(E16:E16)</f>
        <v>#DIV/0!</v>
      </c>
    </row>
    <row r="18" spans="1:5" ht="12.75" customHeight="1" x14ac:dyDescent="0.2">
      <c r="A18" s="40"/>
      <c r="B18" s="40"/>
      <c r="C18" s="41"/>
      <c r="D18" s="41"/>
      <c r="E18" s="42"/>
    </row>
    <row r="19" spans="1:5" ht="12.75" customHeight="1" x14ac:dyDescent="0.2">
      <c r="A19" s="40"/>
      <c r="B19" s="40"/>
      <c r="C19" s="43"/>
      <c r="D19" s="43"/>
      <c r="E19" s="42"/>
    </row>
    <row r="20" spans="1:5" ht="12.75" customHeight="1" x14ac:dyDescent="0.2">
      <c r="A20" s="40"/>
      <c r="B20" s="40"/>
      <c r="E20" s="42"/>
    </row>
    <row r="21" spans="1:5" ht="15" customHeight="1" x14ac:dyDescent="0.2">
      <c r="A21" s="30"/>
      <c r="B21" s="30"/>
      <c r="E21" s="43"/>
    </row>
    <row r="22" spans="1:5" ht="12.75" customHeight="1" x14ac:dyDescent="0.2">
      <c r="A22" s="40"/>
      <c r="B22" s="45"/>
      <c r="C22" s="41"/>
      <c r="D22" s="41"/>
      <c r="E22" s="42"/>
    </row>
    <row r="23" spans="1:5" ht="12.75" customHeight="1" x14ac:dyDescent="0.2">
      <c r="A23" s="40"/>
      <c r="B23" s="40"/>
      <c r="C23" s="41"/>
      <c r="D23" s="41"/>
      <c r="E23" s="42"/>
    </row>
    <row r="24" spans="1:5" ht="12.75" customHeight="1" x14ac:dyDescent="0.2">
      <c r="A24" s="40"/>
      <c r="B24" s="45"/>
      <c r="C24" s="41"/>
      <c r="D24" s="41"/>
      <c r="E24" s="42"/>
    </row>
    <row r="25" spans="1:5" ht="12.75" customHeight="1" x14ac:dyDescent="0.2">
      <c r="A25" s="40"/>
      <c r="B25" s="40"/>
      <c r="C25" s="46"/>
      <c r="D25" s="46"/>
      <c r="E25" s="46"/>
    </row>
    <row r="26" spans="1:5" ht="15.2" customHeight="1" x14ac:dyDescent="0.2">
      <c r="B26" s="48"/>
      <c r="C26" s="49"/>
      <c r="D26" s="49"/>
      <c r="E26" s="49"/>
    </row>
    <row r="27" spans="1:5" ht="12.95" customHeight="1" x14ac:dyDescent="0.2">
      <c r="B27" s="50"/>
      <c r="C27" s="51"/>
      <c r="D27" s="51"/>
      <c r="E27" s="51"/>
    </row>
    <row r="28" spans="1:5" ht="12.75" customHeight="1" x14ac:dyDescent="0.2">
      <c r="B28" s="50"/>
      <c r="C28" s="51"/>
      <c r="D28" s="51"/>
      <c r="E28" s="51"/>
    </row>
    <row r="29" spans="1:5" ht="12.75" customHeight="1" x14ac:dyDescent="0.2">
      <c r="B29" s="47"/>
      <c r="C29" s="51"/>
      <c r="D29" s="51"/>
      <c r="E29" s="51"/>
    </row>
  </sheetData>
  <sheetProtection password="CC53" sheet="1" objects="1" scenarios="1" formatCells="0" formatColumns="0" formatRows="0" selectLockedCells="1"/>
  <autoFilter ref="A15:E17"/>
  <customSheetViews>
    <customSheetView guid="{B535EED3-096A-4559-AE37-6359A35C71B4}" showPageBreaks="1" fitToPage="1" printArea="1" topLeftCell="A22">
      <selection activeCell="A49" sqref="A49:B49"/>
      <pageMargins left="0.78740157480314965" right="0.39370078740157483" top="0.78740157480314965" bottom="0.39370078740157483" header="0.51181102362204722" footer="0"/>
      <printOptions horizontalCentered="1"/>
      <pageSetup paperSize="9" scale="66" firstPageNumber="0" fitToHeight="0" orientation="portrait" horizontalDpi="300" verticalDpi="300"/>
      <headerFooter alignWithMargins="0"/>
    </customSheetView>
    <customSheetView guid="{3B8348FD-7A00-44FD-ACF5-E6A19592872E}" showPageBreaks="1" printArea="1" topLeftCell="A4">
      <selection activeCell="B54" sqref="B54:B57"/>
      <pageMargins left="0.78740157480314965" right="0.39370078740157483" top="0.78740157480314965" bottom="0.39370078740157483" header="0.51181102362204722" footer="0"/>
      <printOptions horizontalCentered="1"/>
      <pageSetup paperSize="9" scale="67" firstPageNumber="0" orientation="portrait" horizontalDpi="300" verticalDpi="300"/>
      <headerFooter alignWithMargins="0"/>
    </customSheetView>
  </customSheetViews>
  <mergeCells count="8">
    <mergeCell ref="A8:C8"/>
    <mergeCell ref="C28:E28"/>
    <mergeCell ref="C29:E29"/>
    <mergeCell ref="A14:E14"/>
    <mergeCell ref="A17:B17"/>
    <mergeCell ref="C25:E25"/>
    <mergeCell ref="C26:E26"/>
    <mergeCell ref="C27:E27"/>
  </mergeCells>
  <printOptions horizontalCentered="1"/>
  <pageMargins left="0.78740157480314965" right="0.39370078740157483" top="0.78740157480314965" bottom="0.39370078740157483" header="0.51181102362204722" footer="0"/>
  <pageSetup paperSize="9" scale="82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L35"/>
  <sheetViews>
    <sheetView view="pageBreakPreview" zoomScale="85" zoomScaleNormal="40" zoomScaleSheetLayoutView="85" workbookViewId="0">
      <selection activeCell="D2" sqref="D2"/>
    </sheetView>
  </sheetViews>
  <sheetFormatPr defaultColWidth="9.140625" defaultRowHeight="12.75" x14ac:dyDescent="0.2"/>
  <cols>
    <col min="1" max="1" width="16.7109375" style="94" customWidth="1"/>
    <col min="2" max="2" width="65.42578125" style="94" customWidth="1"/>
    <col min="3" max="3" width="12.28515625" style="105" customWidth="1"/>
    <col min="4" max="4" width="30.85546875" style="108" bestFit="1" customWidth="1"/>
    <col min="5" max="8" width="25.7109375" style="94" bestFit="1" customWidth="1"/>
    <col min="9" max="9" width="17.42578125" style="94" customWidth="1"/>
    <col min="10" max="10" width="13" style="94" customWidth="1"/>
    <col min="11" max="11" width="10.7109375" style="94" bestFit="1" customWidth="1"/>
    <col min="12" max="12" width="11.28515625" style="94" bestFit="1" customWidth="1"/>
    <col min="13" max="16384" width="9.140625" style="94"/>
  </cols>
  <sheetData>
    <row r="1" spans="1:8" s="52" customFormat="1" ht="30.75" customHeight="1" x14ac:dyDescent="0.2">
      <c r="A1" s="31"/>
      <c r="B1" s="31"/>
      <c r="C1" s="31"/>
      <c r="D1" s="31"/>
      <c r="G1" s="31"/>
      <c r="H1" s="31"/>
    </row>
    <row r="2" spans="1:8" s="52" customFormat="1" ht="22.5" customHeight="1" x14ac:dyDescent="0.2">
      <c r="A2" s="33"/>
      <c r="B2" s="33"/>
      <c r="C2" s="33"/>
      <c r="D2" s="33"/>
      <c r="G2" s="33"/>
      <c r="H2" s="33"/>
    </row>
    <row r="3" spans="1:8" s="52" customFormat="1" ht="9.9499999999999993" customHeight="1" x14ac:dyDescent="0.2">
      <c r="C3" s="33"/>
      <c r="D3" s="33"/>
      <c r="G3" s="30"/>
    </row>
    <row r="4" spans="1:8" s="52" customFormat="1" ht="18" x14ac:dyDescent="0.2">
      <c r="A4" s="34"/>
      <c r="B4" s="34"/>
      <c r="C4" s="34"/>
      <c r="D4" s="34"/>
      <c r="G4" s="34"/>
      <c r="H4" s="34"/>
    </row>
    <row r="5" spans="1:8" s="52" customFormat="1" ht="26.1" customHeight="1" thickBot="1" x14ac:dyDescent="0.25">
      <c r="A5" s="30"/>
      <c r="B5" s="30"/>
      <c r="C5" s="35"/>
      <c r="D5" s="89"/>
      <c r="G5" s="30"/>
      <c r="H5" s="30"/>
    </row>
    <row r="6" spans="1:8" s="30" customFormat="1" ht="7.5" customHeight="1" x14ac:dyDescent="0.2">
      <c r="A6" s="118"/>
      <c r="B6" s="119"/>
      <c r="C6" s="119"/>
      <c r="D6" s="119"/>
      <c r="E6" s="119"/>
      <c r="F6" s="119"/>
      <c r="G6" s="120"/>
      <c r="H6" s="121"/>
    </row>
    <row r="7" spans="1:8" s="90" customFormat="1" ht="15.75" customHeight="1" x14ac:dyDescent="0.2">
      <c r="A7" s="122" t="s">
        <v>0</v>
      </c>
      <c r="B7" s="123" t="str">
        <f>Orçamento!D5</f>
        <v>CONTRATAÇÃO DE PROJETO E CONSULTORIA</v>
      </c>
      <c r="C7" s="123"/>
      <c r="D7" s="123"/>
      <c r="E7" s="124"/>
      <c r="F7" s="16" t="str">
        <f>Orçamento!$F$7</f>
        <v>Área de intervenção:</v>
      </c>
      <c r="G7" s="125">
        <f>Orçamento!$H$7</f>
        <v>5228.3999999999996</v>
      </c>
      <c r="H7" s="126"/>
    </row>
    <row r="8" spans="1:8" s="90" customFormat="1" ht="6" customHeight="1" x14ac:dyDescent="0.2">
      <c r="A8" s="127"/>
      <c r="B8" s="124"/>
      <c r="C8" s="16"/>
      <c r="D8" s="16"/>
      <c r="E8" s="124"/>
      <c r="F8" s="128"/>
      <c r="G8" s="129"/>
      <c r="H8" s="126"/>
    </row>
    <row r="9" spans="1:8" s="90" customFormat="1" ht="39" customHeight="1" x14ac:dyDescent="0.2">
      <c r="A9" s="130" t="str">
        <f>CONCATENATE(Orçamento!A7," ",Orçamento!D7)</f>
        <v>Tipo de Intervenção:  Reforma para adequação de CEMEB em Escola de Tempo Integral - Governador André Franco Montoro</v>
      </c>
      <c r="B9" s="123"/>
      <c r="C9" s="123"/>
      <c r="D9" s="123"/>
      <c r="E9" s="123"/>
      <c r="F9" s="15" t="str">
        <f>Orçamento!$F$9</f>
        <v>Investimento:</v>
      </c>
      <c r="G9" s="131">
        <f>Orçamento!$H$9</f>
        <v>0</v>
      </c>
      <c r="H9" s="126"/>
    </row>
    <row r="10" spans="1:8" s="90" customFormat="1" ht="6" customHeight="1" x14ac:dyDescent="0.2">
      <c r="A10" s="122"/>
      <c r="B10" s="16"/>
      <c r="C10" s="16"/>
      <c r="D10" s="16"/>
      <c r="E10" s="124"/>
      <c r="F10" s="128"/>
      <c r="G10" s="129"/>
      <c r="H10" s="126"/>
    </row>
    <row r="11" spans="1:8" s="90" customFormat="1" ht="15.75" customHeight="1" x14ac:dyDescent="0.2">
      <c r="A11" s="132" t="s">
        <v>3</v>
      </c>
      <c r="B11" s="15" t="str">
        <f>Orçamento!D9</f>
        <v>Rua Pedro Martins Gonçalves, 125 - Vila Dr. Cardoso - ITAPEVI/SP</v>
      </c>
      <c r="C11" s="133"/>
      <c r="D11" s="133"/>
      <c r="E11" s="124"/>
      <c r="F11" s="16" t="str">
        <f>Orçamento!$F$11</f>
        <v>Invest./Área:</v>
      </c>
      <c r="G11" s="134">
        <f>Orçamento!$H$11</f>
        <v>0</v>
      </c>
      <c r="H11" s="126"/>
    </row>
    <row r="12" spans="1:8" s="30" customFormat="1" ht="6" customHeight="1" thickBot="1" x14ac:dyDescent="0.25">
      <c r="A12" s="135"/>
      <c r="B12" s="136"/>
      <c r="C12" s="136"/>
      <c r="D12" s="136"/>
      <c r="E12" s="136"/>
      <c r="F12" s="136"/>
      <c r="G12" s="137"/>
      <c r="H12" s="138"/>
    </row>
    <row r="13" spans="1:8" s="92" customFormat="1" ht="12" customHeight="1" thickBot="1" x14ac:dyDescent="0.25">
      <c r="A13" s="139"/>
      <c r="B13" s="119"/>
      <c r="C13" s="119"/>
      <c r="D13" s="119"/>
      <c r="E13" s="119"/>
      <c r="F13" s="119"/>
      <c r="G13" s="119"/>
      <c r="H13" s="119"/>
    </row>
    <row r="14" spans="1:8" s="93" customFormat="1" ht="18.75" thickBot="1" x14ac:dyDescent="0.25">
      <c r="A14" s="140" t="s">
        <v>20</v>
      </c>
      <c r="B14" s="141" t="s">
        <v>21</v>
      </c>
      <c r="C14" s="142" t="s">
        <v>22</v>
      </c>
      <c r="D14" s="142" t="s">
        <v>23</v>
      </c>
      <c r="E14" s="143">
        <v>1</v>
      </c>
      <c r="F14" s="143">
        <f t="shared" ref="F14:H14" si="0">E14+1</f>
        <v>2</v>
      </c>
      <c r="G14" s="143">
        <f t="shared" si="0"/>
        <v>3</v>
      </c>
      <c r="H14" s="143">
        <f t="shared" si="0"/>
        <v>4</v>
      </c>
    </row>
    <row r="15" spans="1:8" s="93" customFormat="1" ht="18.75" thickBot="1" x14ac:dyDescent="0.25">
      <c r="A15" s="140"/>
      <c r="B15" s="141"/>
      <c r="C15" s="144" t="s">
        <v>12</v>
      </c>
      <c r="D15" s="144" t="s">
        <v>13</v>
      </c>
      <c r="E15" s="145"/>
      <c r="F15" s="145"/>
      <c r="G15" s="145"/>
      <c r="H15" s="145"/>
    </row>
    <row r="16" spans="1:8" ht="12" customHeight="1" thickBot="1" x14ac:dyDescent="0.25">
      <c r="A16" s="146"/>
      <c r="B16" s="146"/>
      <c r="C16" s="146"/>
      <c r="D16" s="146"/>
      <c r="E16" s="146"/>
      <c r="F16" s="146"/>
      <c r="G16" s="147"/>
      <c r="H16" s="147"/>
    </row>
    <row r="17" spans="1:12" ht="23.25" customHeight="1" x14ac:dyDescent="0.2">
      <c r="A17" s="148">
        <f>Orçamento!A14</f>
        <v>1</v>
      </c>
      <c r="B17" s="149" t="str">
        <f>VLOOKUP(A17,Orçamento!$A$14:$I$33,4,FALSE)</f>
        <v>CONTRATAÇÃO DE PROJETO E CONSULTORIA</v>
      </c>
      <c r="C17" s="149" t="e">
        <f>VLOOKUP(B17,Orçamento!$D$14:$I$33,6,FALSE)</f>
        <v>#DIV/0!</v>
      </c>
      <c r="D17" s="150">
        <f>Resumo!D16</f>
        <v>0</v>
      </c>
      <c r="E17" s="95"/>
      <c r="F17" s="96"/>
      <c r="G17" s="96"/>
      <c r="H17" s="97"/>
      <c r="I17" s="98"/>
      <c r="J17" s="98"/>
    </row>
    <row r="18" spans="1:12" ht="14.25" customHeight="1" thickBot="1" x14ac:dyDescent="0.25">
      <c r="A18" s="151"/>
      <c r="B18" s="152"/>
      <c r="C18" s="152"/>
      <c r="D18" s="153"/>
      <c r="E18" s="154">
        <f>E17*$D17</f>
        <v>0</v>
      </c>
      <c r="F18" s="155">
        <f t="shared" ref="F18:G18" si="1">F17*$D17</f>
        <v>0</v>
      </c>
      <c r="G18" s="155">
        <f t="shared" si="1"/>
        <v>0</v>
      </c>
      <c r="H18" s="156">
        <f>H17*$D17</f>
        <v>0</v>
      </c>
      <c r="I18" s="99"/>
      <c r="J18" s="100"/>
      <c r="K18" s="100"/>
      <c r="L18" s="101"/>
    </row>
    <row r="19" spans="1:12" s="102" customFormat="1" ht="12" customHeight="1" thickBot="1" x14ac:dyDescent="0.3">
      <c r="A19" s="157"/>
      <c r="B19" s="158"/>
      <c r="C19" s="159"/>
      <c r="D19" s="159"/>
      <c r="E19" s="160"/>
      <c r="F19" s="160"/>
      <c r="G19" s="160"/>
      <c r="H19" s="160"/>
      <c r="I19" s="94"/>
      <c r="J19" s="94"/>
    </row>
    <row r="20" spans="1:12" ht="9.75" customHeight="1" thickBot="1" x14ac:dyDescent="0.25">
      <c r="A20" s="27"/>
      <c r="B20" s="28" t="s">
        <v>24</v>
      </c>
      <c r="C20" s="161" t="e">
        <f>SUM(C17:C18)</f>
        <v>#DIV/0!</v>
      </c>
      <c r="D20" s="29">
        <f>SUM(D17:D18)</f>
        <v>0</v>
      </c>
      <c r="E20" s="22">
        <f>ROUND(E18,2)</f>
        <v>0</v>
      </c>
      <c r="F20" s="22">
        <f t="shared" ref="F20:H20" si="2">ROUND(F18,2)</f>
        <v>0</v>
      </c>
      <c r="G20" s="22">
        <f t="shared" si="2"/>
        <v>0</v>
      </c>
      <c r="H20" s="22">
        <f t="shared" si="2"/>
        <v>0</v>
      </c>
    </row>
    <row r="21" spans="1:12" ht="9.75" customHeight="1" thickBot="1" x14ac:dyDescent="0.25">
      <c r="A21" s="27"/>
      <c r="B21" s="28"/>
      <c r="C21" s="161"/>
      <c r="D21" s="29"/>
      <c r="E21" s="22"/>
      <c r="F21" s="22"/>
      <c r="G21" s="22"/>
      <c r="H21" s="22"/>
    </row>
    <row r="22" spans="1:12" ht="9.75" customHeight="1" thickBot="1" x14ac:dyDescent="0.25">
      <c r="A22" s="27"/>
      <c r="B22" s="28"/>
      <c r="C22" s="161"/>
      <c r="D22" s="29"/>
      <c r="E22" s="22"/>
      <c r="F22" s="22"/>
      <c r="G22" s="22"/>
      <c r="H22" s="22"/>
    </row>
    <row r="23" spans="1:12" ht="13.5" customHeight="1" thickBot="1" x14ac:dyDescent="0.25">
      <c r="A23" s="162"/>
      <c r="B23" s="163" t="s">
        <v>25</v>
      </c>
      <c r="C23" s="164" t="e">
        <f>D23/D20</f>
        <v>#DIV/0!</v>
      </c>
      <c r="D23" s="23">
        <f>SUM(E20:H22)</f>
        <v>0</v>
      </c>
      <c r="E23" s="25">
        <f>E20</f>
        <v>0</v>
      </c>
      <c r="F23" s="20">
        <f t="shared" ref="F23:H23" si="3">F20+E23</f>
        <v>0</v>
      </c>
      <c r="G23" s="20">
        <f t="shared" si="3"/>
        <v>0</v>
      </c>
      <c r="H23" s="20">
        <f t="shared" si="3"/>
        <v>0</v>
      </c>
    </row>
    <row r="24" spans="1:12" ht="13.5" customHeight="1" thickBot="1" x14ac:dyDescent="0.25">
      <c r="A24" s="162"/>
      <c r="B24" s="163"/>
      <c r="C24" s="164"/>
      <c r="D24" s="23"/>
      <c r="E24" s="25"/>
      <c r="F24" s="20"/>
      <c r="G24" s="20"/>
      <c r="H24" s="20"/>
    </row>
    <row r="25" spans="1:12" ht="13.5" customHeight="1" thickBot="1" x14ac:dyDescent="0.25">
      <c r="A25" s="165"/>
      <c r="B25" s="166"/>
      <c r="C25" s="167"/>
      <c r="D25" s="24"/>
      <c r="E25" s="26"/>
      <c r="F25" s="21"/>
      <c r="G25" s="21"/>
      <c r="H25" s="21"/>
    </row>
    <row r="26" spans="1:12" x14ac:dyDescent="0.2">
      <c r="A26" s="103"/>
      <c r="B26" s="103"/>
      <c r="C26" s="103"/>
      <c r="D26" s="103"/>
      <c r="E26" s="103"/>
    </row>
    <row r="27" spans="1:12" ht="14.25" x14ac:dyDescent="0.2">
      <c r="A27" s="104"/>
      <c r="B27" s="103"/>
      <c r="C27" s="103"/>
      <c r="D27" s="103"/>
      <c r="E27" s="103"/>
    </row>
    <row r="28" spans="1:12" x14ac:dyDescent="0.2">
      <c r="D28" s="105"/>
      <c r="K28" s="106"/>
    </row>
    <row r="29" spans="1:12" x14ac:dyDescent="0.2">
      <c r="B29" s="107"/>
      <c r="G29" s="109"/>
      <c r="J29" s="102"/>
      <c r="K29" s="106"/>
    </row>
    <row r="30" spans="1:12" x14ac:dyDescent="0.2">
      <c r="B30" s="107"/>
      <c r="G30" s="109"/>
      <c r="K30" s="106"/>
    </row>
    <row r="31" spans="1:12" ht="12.75" customHeight="1" x14ac:dyDescent="0.2">
      <c r="B31" s="40"/>
      <c r="C31" s="110"/>
      <c r="D31" s="110"/>
      <c r="E31" s="110"/>
      <c r="G31" s="109"/>
      <c r="K31" s="106"/>
    </row>
    <row r="32" spans="1:12" ht="15.75" x14ac:dyDescent="0.25">
      <c r="B32" s="111"/>
      <c r="C32" s="112"/>
      <c r="D32" s="112"/>
      <c r="E32" s="113"/>
      <c r="G32" s="114"/>
      <c r="K32" s="106"/>
    </row>
    <row r="33" spans="2:7" ht="12.75" customHeight="1" x14ac:dyDescent="0.2">
      <c r="B33" s="50"/>
      <c r="C33" s="115"/>
      <c r="D33" s="115"/>
      <c r="E33" s="116"/>
      <c r="G33" s="114"/>
    </row>
    <row r="34" spans="2:7" ht="12.75" customHeight="1" x14ac:dyDescent="0.2">
      <c r="B34" s="50"/>
      <c r="C34" s="115"/>
      <c r="D34" s="115"/>
      <c r="E34" s="117"/>
      <c r="G34" s="114"/>
    </row>
    <row r="35" spans="2:7" x14ac:dyDescent="0.2">
      <c r="B35" s="47"/>
      <c r="C35" s="30"/>
      <c r="D35" s="30"/>
      <c r="E35" s="117"/>
      <c r="G35" s="114"/>
    </row>
  </sheetData>
  <sheetProtection password="CC53" sheet="1" objects="1" scenarios="1" formatCells="0" formatColumns="0" formatRows="0" selectLockedCells="1"/>
  <mergeCells count="28">
    <mergeCell ref="H14:H15"/>
    <mergeCell ref="A14:A15"/>
    <mergeCell ref="B14:B15"/>
    <mergeCell ref="F14:F15"/>
    <mergeCell ref="G14:G15"/>
    <mergeCell ref="B7:D7"/>
    <mergeCell ref="E14:E15"/>
    <mergeCell ref="A9:E9"/>
    <mergeCell ref="A17:A18"/>
    <mergeCell ref="B17:B18"/>
    <mergeCell ref="C17:C18"/>
    <mergeCell ref="D17:D18"/>
    <mergeCell ref="A20:A22"/>
    <mergeCell ref="B20:B22"/>
    <mergeCell ref="C20:C22"/>
    <mergeCell ref="D20:D22"/>
    <mergeCell ref="E20:E22"/>
    <mergeCell ref="A23:A25"/>
    <mergeCell ref="B23:B25"/>
    <mergeCell ref="C23:C25"/>
    <mergeCell ref="D23:D25"/>
    <mergeCell ref="E23:E25"/>
    <mergeCell ref="H23:H25"/>
    <mergeCell ref="G20:G22"/>
    <mergeCell ref="H20:H22"/>
    <mergeCell ref="G23:G25"/>
    <mergeCell ref="F23:F25"/>
    <mergeCell ref="F20:F22"/>
  </mergeCells>
  <conditionalFormatting sqref="E17:F17">
    <cfRule type="cellIs" dxfId="103" priority="12835" stopIfTrue="1" operator="equal">
      <formula>0</formula>
    </cfRule>
    <cfRule type="cellIs" dxfId="102" priority="12836" stopIfTrue="1" operator="greaterThan">
      <formula>0.0000001</formula>
    </cfRule>
  </conditionalFormatting>
  <conditionalFormatting sqref="E17">
    <cfRule type="cellIs" dxfId="101" priority="12819" stopIfTrue="1" operator="equal">
      <formula>0</formula>
    </cfRule>
    <cfRule type="cellIs" dxfId="100" priority="12820" stopIfTrue="1" operator="greaterThan">
      <formula>0.0000001</formula>
    </cfRule>
  </conditionalFormatting>
  <conditionalFormatting sqref="E17">
    <cfRule type="cellIs" dxfId="99" priority="12817" stopIfTrue="1" operator="equal">
      <formula>0</formula>
    </cfRule>
    <cfRule type="cellIs" dxfId="98" priority="12818" stopIfTrue="1" operator="greaterThan">
      <formula>0.0000001</formula>
    </cfRule>
  </conditionalFormatting>
  <conditionalFormatting sqref="E17">
    <cfRule type="cellIs" dxfId="97" priority="12815" stopIfTrue="1" operator="equal">
      <formula>0</formula>
    </cfRule>
    <cfRule type="cellIs" dxfId="96" priority="12816" stopIfTrue="1" operator="greaterThan">
      <formula>0.0000001</formula>
    </cfRule>
  </conditionalFormatting>
  <conditionalFormatting sqref="E17">
    <cfRule type="cellIs" dxfId="95" priority="12813" stopIfTrue="1" operator="equal">
      <formula>0</formula>
    </cfRule>
    <cfRule type="cellIs" dxfId="94" priority="12814" stopIfTrue="1" operator="greaterThan">
      <formula>0.0000001</formula>
    </cfRule>
  </conditionalFormatting>
  <conditionalFormatting sqref="E17">
    <cfRule type="cellIs" dxfId="93" priority="12811" stopIfTrue="1" operator="equal">
      <formula>0</formula>
    </cfRule>
    <cfRule type="cellIs" dxfId="92" priority="12812" stopIfTrue="1" operator="greaterThan">
      <formula>0.0000001</formula>
    </cfRule>
  </conditionalFormatting>
  <conditionalFormatting sqref="E17">
    <cfRule type="cellIs" dxfId="91" priority="12809" stopIfTrue="1" operator="equal">
      <formula>0</formula>
    </cfRule>
    <cfRule type="cellIs" dxfId="90" priority="12810" stopIfTrue="1" operator="greaterThan">
      <formula>0.0000001</formula>
    </cfRule>
  </conditionalFormatting>
  <conditionalFormatting sqref="E17">
    <cfRule type="cellIs" dxfId="89" priority="12807" stopIfTrue="1" operator="equal">
      <formula>0</formula>
    </cfRule>
    <cfRule type="cellIs" dxfId="88" priority="12808" stopIfTrue="1" operator="greaterThan">
      <formula>0.0000001</formula>
    </cfRule>
  </conditionalFormatting>
  <conditionalFormatting sqref="F17">
    <cfRule type="cellIs" dxfId="87" priority="12539" stopIfTrue="1" operator="equal">
      <formula>0</formula>
    </cfRule>
    <cfRule type="cellIs" dxfId="86" priority="12540" stopIfTrue="1" operator="greaterThan">
      <formula>0.0000001</formula>
    </cfRule>
  </conditionalFormatting>
  <conditionalFormatting sqref="F17">
    <cfRule type="cellIs" dxfId="85" priority="12537" stopIfTrue="1" operator="equal">
      <formula>0</formula>
    </cfRule>
    <cfRule type="cellIs" dxfId="84" priority="12538" stopIfTrue="1" operator="greaterThan">
      <formula>0.0000001</formula>
    </cfRule>
  </conditionalFormatting>
  <conditionalFormatting sqref="F17">
    <cfRule type="cellIs" dxfId="83" priority="12535" stopIfTrue="1" operator="equal">
      <formula>0</formula>
    </cfRule>
    <cfRule type="cellIs" dxfId="82" priority="12536" stopIfTrue="1" operator="greaterThan">
      <formula>0.0000001</formula>
    </cfRule>
  </conditionalFormatting>
  <conditionalFormatting sqref="F17">
    <cfRule type="cellIs" dxfId="81" priority="12533" stopIfTrue="1" operator="equal">
      <formula>0</formula>
    </cfRule>
    <cfRule type="cellIs" dxfId="80" priority="12534" stopIfTrue="1" operator="greaterThan">
      <formula>0.0000001</formula>
    </cfRule>
  </conditionalFormatting>
  <conditionalFormatting sqref="F17">
    <cfRule type="cellIs" dxfId="79" priority="12531" stopIfTrue="1" operator="equal">
      <formula>0</formula>
    </cfRule>
    <cfRule type="cellIs" dxfId="78" priority="12532" stopIfTrue="1" operator="greaterThan">
      <formula>0.0000001</formula>
    </cfRule>
  </conditionalFormatting>
  <conditionalFormatting sqref="F17">
    <cfRule type="cellIs" dxfId="77" priority="12529" stopIfTrue="1" operator="equal">
      <formula>0</formula>
    </cfRule>
    <cfRule type="cellIs" dxfId="76" priority="12530" stopIfTrue="1" operator="greaterThan">
      <formula>0.0000001</formula>
    </cfRule>
  </conditionalFormatting>
  <conditionalFormatting sqref="F17">
    <cfRule type="cellIs" dxfId="75" priority="12527" stopIfTrue="1" operator="equal">
      <formula>0</formula>
    </cfRule>
    <cfRule type="cellIs" dxfId="74" priority="12528" stopIfTrue="1" operator="greaterThan">
      <formula>0.0000001</formula>
    </cfRule>
  </conditionalFormatting>
  <conditionalFormatting sqref="F17">
    <cfRule type="cellIs" dxfId="73" priority="12259" stopIfTrue="1" operator="equal">
      <formula>0</formula>
    </cfRule>
    <cfRule type="cellIs" dxfId="72" priority="12260" stopIfTrue="1" operator="greaterThan">
      <formula>0.0000001</formula>
    </cfRule>
  </conditionalFormatting>
  <conditionalFormatting sqref="F17">
    <cfRule type="cellIs" dxfId="71" priority="12257" stopIfTrue="1" operator="equal">
      <formula>0</formula>
    </cfRule>
    <cfRule type="cellIs" dxfId="70" priority="12258" stopIfTrue="1" operator="greaterThan">
      <formula>0.0000001</formula>
    </cfRule>
  </conditionalFormatting>
  <conditionalFormatting sqref="F17">
    <cfRule type="cellIs" dxfId="69" priority="12255" stopIfTrue="1" operator="equal">
      <formula>0</formula>
    </cfRule>
    <cfRule type="cellIs" dxfId="68" priority="12256" stopIfTrue="1" operator="greaterThan">
      <formula>0.0000001</formula>
    </cfRule>
  </conditionalFormatting>
  <conditionalFormatting sqref="F17">
    <cfRule type="cellIs" dxfId="67" priority="12253" stopIfTrue="1" operator="equal">
      <formula>0</formula>
    </cfRule>
    <cfRule type="cellIs" dxfId="66" priority="12254" stopIfTrue="1" operator="greaterThan">
      <formula>0.0000001</formula>
    </cfRule>
  </conditionalFormatting>
  <conditionalFormatting sqref="F17">
    <cfRule type="cellIs" dxfId="65" priority="12251" stopIfTrue="1" operator="equal">
      <formula>0</formula>
    </cfRule>
    <cfRule type="cellIs" dxfId="64" priority="12252" stopIfTrue="1" operator="greaterThan">
      <formula>0.0000001</formula>
    </cfRule>
  </conditionalFormatting>
  <conditionalFormatting sqref="F17">
    <cfRule type="cellIs" dxfId="63" priority="12249" stopIfTrue="1" operator="equal">
      <formula>0</formula>
    </cfRule>
    <cfRule type="cellIs" dxfId="62" priority="12250" stopIfTrue="1" operator="greaterThan">
      <formula>0.0000001</formula>
    </cfRule>
  </conditionalFormatting>
  <conditionalFormatting sqref="F17">
    <cfRule type="cellIs" dxfId="61" priority="12247" stopIfTrue="1" operator="equal">
      <formula>0</formula>
    </cfRule>
    <cfRule type="cellIs" dxfId="60" priority="12248" stopIfTrue="1" operator="greaterThan">
      <formula>0.0000001</formula>
    </cfRule>
  </conditionalFormatting>
  <conditionalFormatting sqref="H17">
    <cfRule type="cellIs" dxfId="59" priority="6915" stopIfTrue="1" operator="equal">
      <formula>0</formula>
    </cfRule>
    <cfRule type="cellIs" dxfId="58" priority="6916" stopIfTrue="1" operator="greaterThan">
      <formula>0.0000001</formula>
    </cfRule>
  </conditionalFormatting>
  <conditionalFormatting sqref="H17">
    <cfRule type="cellIs" dxfId="57" priority="6913" stopIfTrue="1" operator="equal">
      <formula>0</formula>
    </cfRule>
    <cfRule type="cellIs" dxfId="56" priority="6914" stopIfTrue="1" operator="greaterThan">
      <formula>0.0000001</formula>
    </cfRule>
  </conditionalFormatting>
  <conditionalFormatting sqref="H17">
    <cfRule type="cellIs" dxfId="55" priority="6911" stopIfTrue="1" operator="equal">
      <formula>0</formula>
    </cfRule>
    <cfRule type="cellIs" dxfId="54" priority="6912" stopIfTrue="1" operator="greaterThan">
      <formula>0.0000001</formula>
    </cfRule>
  </conditionalFormatting>
  <conditionalFormatting sqref="H17">
    <cfRule type="cellIs" dxfId="53" priority="6909" stopIfTrue="1" operator="equal">
      <formula>0</formula>
    </cfRule>
    <cfRule type="cellIs" dxfId="52" priority="6910" stopIfTrue="1" operator="greaterThan">
      <formula>0.0000001</formula>
    </cfRule>
  </conditionalFormatting>
  <conditionalFormatting sqref="H17">
    <cfRule type="cellIs" dxfId="51" priority="6905" stopIfTrue="1" operator="equal">
      <formula>0</formula>
    </cfRule>
    <cfRule type="cellIs" dxfId="50" priority="6906" stopIfTrue="1" operator="greaterThan">
      <formula>0.0000001</formula>
    </cfRule>
  </conditionalFormatting>
  <conditionalFormatting sqref="H17">
    <cfRule type="cellIs" dxfId="49" priority="6831" stopIfTrue="1" operator="equal">
      <formula>0</formula>
    </cfRule>
    <cfRule type="cellIs" dxfId="48" priority="6832" stopIfTrue="1" operator="greaterThan">
      <formula>0.0000001</formula>
    </cfRule>
  </conditionalFormatting>
  <conditionalFormatting sqref="H17">
    <cfRule type="cellIs" dxfId="47" priority="6829" stopIfTrue="1" operator="equal">
      <formula>0</formula>
    </cfRule>
    <cfRule type="cellIs" dxfId="46" priority="6830" stopIfTrue="1" operator="greaterThan">
      <formula>0.0000001</formula>
    </cfRule>
  </conditionalFormatting>
  <conditionalFormatting sqref="H17">
    <cfRule type="cellIs" dxfId="45" priority="6827" stopIfTrue="1" operator="equal">
      <formula>0</formula>
    </cfRule>
    <cfRule type="cellIs" dxfId="44" priority="6828" stopIfTrue="1" operator="greaterThan">
      <formula>0.0000001</formula>
    </cfRule>
  </conditionalFormatting>
  <conditionalFormatting sqref="H17">
    <cfRule type="cellIs" dxfId="43" priority="6919" stopIfTrue="1" operator="equal">
      <formula>0</formula>
    </cfRule>
    <cfRule type="cellIs" dxfId="42" priority="6920" stopIfTrue="1" operator="greaterThan">
      <formula>0.0000001</formula>
    </cfRule>
  </conditionalFormatting>
  <conditionalFormatting sqref="H17">
    <cfRule type="cellIs" dxfId="41" priority="6917" stopIfTrue="1" operator="equal">
      <formula>0</formula>
    </cfRule>
    <cfRule type="cellIs" dxfId="40" priority="6918" stopIfTrue="1" operator="greaterThan">
      <formula>0.0000001</formula>
    </cfRule>
  </conditionalFormatting>
  <conditionalFormatting sqref="H17">
    <cfRule type="cellIs" dxfId="39" priority="6907" stopIfTrue="1" operator="equal">
      <formula>0</formula>
    </cfRule>
    <cfRule type="cellIs" dxfId="38" priority="6908" stopIfTrue="1" operator="greaterThan">
      <formula>0.0000001</formula>
    </cfRule>
  </conditionalFormatting>
  <conditionalFormatting sqref="H17">
    <cfRule type="cellIs" dxfId="37" priority="6833" stopIfTrue="1" operator="equal">
      <formula>0</formula>
    </cfRule>
    <cfRule type="cellIs" dxfId="36" priority="6834" stopIfTrue="1" operator="greaterThan">
      <formula>0.0000001</formula>
    </cfRule>
  </conditionalFormatting>
  <conditionalFormatting sqref="H17">
    <cfRule type="cellIs" dxfId="35" priority="6825" stopIfTrue="1" operator="equal">
      <formula>0</formula>
    </cfRule>
    <cfRule type="cellIs" dxfId="34" priority="6826" stopIfTrue="1" operator="greaterThan">
      <formula>0.0000001</formula>
    </cfRule>
  </conditionalFormatting>
  <conditionalFormatting sqref="H17">
    <cfRule type="cellIs" dxfId="33" priority="6823" stopIfTrue="1" operator="equal">
      <formula>0</formula>
    </cfRule>
    <cfRule type="cellIs" dxfId="32" priority="6824" stopIfTrue="1" operator="greaterThan">
      <formula>0.0000001</formula>
    </cfRule>
  </conditionalFormatting>
  <conditionalFormatting sqref="H17">
    <cfRule type="cellIs" dxfId="31" priority="6821" stopIfTrue="1" operator="equal">
      <formula>0</formula>
    </cfRule>
    <cfRule type="cellIs" dxfId="30" priority="6822" stopIfTrue="1" operator="greaterThan">
      <formula>0.0000001</formula>
    </cfRule>
  </conditionalFormatting>
  <conditionalFormatting sqref="G17">
    <cfRule type="cellIs" dxfId="29" priority="871" stopIfTrue="1" operator="equal">
      <formula>0</formula>
    </cfRule>
    <cfRule type="cellIs" dxfId="28" priority="872" stopIfTrue="1" operator="greaterThan">
      <formula>0.0000001</formula>
    </cfRule>
  </conditionalFormatting>
  <conditionalFormatting sqref="G17">
    <cfRule type="cellIs" dxfId="27" priority="869" stopIfTrue="1" operator="equal">
      <formula>0</formula>
    </cfRule>
    <cfRule type="cellIs" dxfId="26" priority="870" stopIfTrue="1" operator="greaterThan">
      <formula>0.0000001</formula>
    </cfRule>
  </conditionalFormatting>
  <conditionalFormatting sqref="G17">
    <cfRule type="cellIs" dxfId="25" priority="867" stopIfTrue="1" operator="equal">
      <formula>0</formula>
    </cfRule>
    <cfRule type="cellIs" dxfId="24" priority="868" stopIfTrue="1" operator="greaterThan">
      <formula>0.0000001</formula>
    </cfRule>
  </conditionalFormatting>
  <conditionalFormatting sqref="G17">
    <cfRule type="cellIs" dxfId="23" priority="865" stopIfTrue="1" operator="equal">
      <formula>0</formula>
    </cfRule>
    <cfRule type="cellIs" dxfId="22" priority="866" stopIfTrue="1" operator="greaterThan">
      <formula>0.0000001</formula>
    </cfRule>
  </conditionalFormatting>
  <conditionalFormatting sqref="G17">
    <cfRule type="cellIs" dxfId="21" priority="863" stopIfTrue="1" operator="equal">
      <formula>0</formula>
    </cfRule>
    <cfRule type="cellIs" dxfId="20" priority="864" stopIfTrue="1" operator="greaterThan">
      <formula>0.0000001</formula>
    </cfRule>
  </conditionalFormatting>
  <conditionalFormatting sqref="G17">
    <cfRule type="cellIs" dxfId="19" priority="861" stopIfTrue="1" operator="equal">
      <formula>0</formula>
    </cfRule>
    <cfRule type="cellIs" dxfId="18" priority="862" stopIfTrue="1" operator="greaterThan">
      <formula>0.0000001</formula>
    </cfRule>
  </conditionalFormatting>
  <conditionalFormatting sqref="G17">
    <cfRule type="cellIs" dxfId="17" priority="859" stopIfTrue="1" operator="equal">
      <formula>0</formula>
    </cfRule>
    <cfRule type="cellIs" dxfId="16" priority="860" stopIfTrue="1" operator="greaterThan">
      <formula>0.0000001</formula>
    </cfRule>
  </conditionalFormatting>
  <conditionalFormatting sqref="G17">
    <cfRule type="cellIs" dxfId="15" priority="857" stopIfTrue="1" operator="equal">
      <formula>0</formula>
    </cfRule>
    <cfRule type="cellIs" dxfId="14" priority="858" stopIfTrue="1" operator="greaterThan">
      <formula>0.0000001</formula>
    </cfRule>
  </conditionalFormatting>
  <conditionalFormatting sqref="G17">
    <cfRule type="cellIs" dxfId="13" priority="855" stopIfTrue="1" operator="equal">
      <formula>0</formula>
    </cfRule>
    <cfRule type="cellIs" dxfId="12" priority="856" stopIfTrue="1" operator="greaterThan">
      <formula>0.0000001</formula>
    </cfRule>
  </conditionalFormatting>
  <conditionalFormatting sqref="G17">
    <cfRule type="cellIs" dxfId="11" priority="853" stopIfTrue="1" operator="equal">
      <formula>0</formula>
    </cfRule>
    <cfRule type="cellIs" dxfId="10" priority="854" stopIfTrue="1" operator="greaterThan">
      <formula>0.0000001</formula>
    </cfRule>
  </conditionalFormatting>
  <conditionalFormatting sqref="G17">
    <cfRule type="cellIs" dxfId="9" priority="851" stopIfTrue="1" operator="equal">
      <formula>0</formula>
    </cfRule>
    <cfRule type="cellIs" dxfId="8" priority="852" stopIfTrue="1" operator="greaterThan">
      <formula>0.0000001</formula>
    </cfRule>
  </conditionalFormatting>
  <conditionalFormatting sqref="G17">
    <cfRule type="cellIs" dxfId="7" priority="849" stopIfTrue="1" operator="equal">
      <formula>0</formula>
    </cfRule>
    <cfRule type="cellIs" dxfId="6" priority="850" stopIfTrue="1" operator="greaterThan">
      <formula>0.0000001</formula>
    </cfRule>
  </conditionalFormatting>
  <conditionalFormatting sqref="G17">
    <cfRule type="cellIs" dxfId="5" priority="847" stopIfTrue="1" operator="equal">
      <formula>0</formula>
    </cfRule>
    <cfRule type="cellIs" dxfId="4" priority="848" stopIfTrue="1" operator="greaterThan">
      <formula>0.0000001</formula>
    </cfRule>
  </conditionalFormatting>
  <conditionalFormatting sqref="G17">
    <cfRule type="cellIs" dxfId="3" priority="845" stopIfTrue="1" operator="equal">
      <formula>0</formula>
    </cfRule>
    <cfRule type="cellIs" dxfId="2" priority="846" stopIfTrue="1" operator="greaterThan">
      <formula>0.0000001</formula>
    </cfRule>
  </conditionalFormatting>
  <conditionalFormatting sqref="G17">
    <cfRule type="cellIs" dxfId="1" priority="843" stopIfTrue="1" operator="equal">
      <formula>0</formula>
    </cfRule>
    <cfRule type="cellIs" dxfId="0" priority="844" stopIfTrue="1" operator="greaterThan">
      <formula>0.0000001</formula>
    </cfRule>
  </conditionalFormatting>
  <printOptions horizontalCentered="1"/>
  <pageMargins left="0.39370078740157483" right="0.39370078740157483" top="0.35433070866141736" bottom="0.35433070866141736" header="0.31496062992125984" footer="0.31496062992125984"/>
  <pageSetup paperSize="9" scale="60" firstPageNumber="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39</vt:i4>
      </vt:variant>
    </vt:vector>
  </HeadingPairs>
  <TitlesOfParts>
    <vt:vector size="42" baseType="lpstr">
      <vt:lpstr>Orçamento</vt:lpstr>
      <vt:lpstr>Resumo</vt:lpstr>
      <vt:lpstr>Cronograma Mensal</vt:lpstr>
      <vt:lpstr>__xlnm_Print_Area_1</vt:lpstr>
      <vt:lpstr>__xlnm_Print_Area_3</vt:lpstr>
      <vt:lpstr>'Cronograma Mensal'!__xlnm_Print_Area_4</vt:lpstr>
      <vt:lpstr>__xlnm_Print_Titles_1</vt:lpstr>
      <vt:lpstr>__xlnm_Print_Titles_3</vt:lpstr>
      <vt:lpstr>'Cronograma Mensal'!Area_de_impressao</vt:lpstr>
      <vt:lpstr>Orçamento!Area_de_impressao</vt:lpstr>
      <vt:lpstr>Resumo!Area_de_impressao</vt:lpstr>
      <vt:lpstr>Orçamento!Excel_BuiltIn_Print_Area</vt:lpstr>
      <vt:lpstr>'Cronograma Mensal'!Titulos_de_impressao</vt:lpstr>
      <vt:lpstr>Orçamento!Titulos_de_impressao</vt:lpstr>
      <vt:lpstr>Resumo!Titulos_de_impressao</vt:lpstr>
      <vt:lpstr>Orçamento!Z_29968698_A86A_456F_9240_BB3FE00129DB__wvu_FilterData</vt:lpstr>
      <vt:lpstr>Orçamento!Z_30999B9E_2E65_4663_976F_9A54CE05102E__wvu_FilterData</vt:lpstr>
      <vt:lpstr>'Cronograma Mensal'!Z_30999B9E_2E65_4663_976F_9A54CE05102E__wvu_PrintArea</vt:lpstr>
      <vt:lpstr>Orçamento!Z_30999B9E_2E65_4663_976F_9A54CE05102E__wvu_PrintArea</vt:lpstr>
      <vt:lpstr>Resumo!Z_30999B9E_2E65_4663_976F_9A54CE05102E__wvu_PrintArea</vt:lpstr>
      <vt:lpstr>Orçamento!Z_30999B9E_2E65_4663_976F_9A54CE05102E__wvu_PrintTitles</vt:lpstr>
      <vt:lpstr>Resumo!Z_30999B9E_2E65_4663_976F_9A54CE05102E__wvu_PrintTitles</vt:lpstr>
      <vt:lpstr>Orçamento!Z_37FA8F07_9D7A_418D_BC30_0AE0C3739A19__wvu_FilterData</vt:lpstr>
      <vt:lpstr>'Cronograma Mensal'!Z_37FA8F07_9D7A_418D_BC30_0AE0C3739A19__wvu_PrintArea</vt:lpstr>
      <vt:lpstr>Resumo!Z_37FA8F07_9D7A_418D_BC30_0AE0C3739A19__wvu_PrintArea</vt:lpstr>
      <vt:lpstr>Resumo!Z_37FA8F07_9D7A_418D_BC30_0AE0C3739A19__wvu_PrintTitles</vt:lpstr>
      <vt:lpstr>Orçamento!Z_50160325_FDD6_4995_897D_2F4F0C6430EC__wvu_FilterData</vt:lpstr>
      <vt:lpstr>'Cronograma Mensal'!Z_50160325_FDD6_4995_897D_2F4F0C6430EC__wvu_PrintArea</vt:lpstr>
      <vt:lpstr>Orçamento!Z_50160325_FDD6_4995_897D_2F4F0C6430EC__wvu_PrintArea</vt:lpstr>
      <vt:lpstr>Resumo!Z_50160325_FDD6_4995_897D_2F4F0C6430EC__wvu_PrintArea</vt:lpstr>
      <vt:lpstr>Orçamento!Z_50160325_FDD6_4995_897D_2F4F0C6430EC__wvu_PrintTitles</vt:lpstr>
      <vt:lpstr>Resumo!Z_50160325_FDD6_4995_897D_2F4F0C6430EC__wvu_PrintTitles</vt:lpstr>
      <vt:lpstr>Orçamento!Z_51679F6D_52C9_495E_8CE0_A4AA589D4632__wvu_FilterData</vt:lpstr>
      <vt:lpstr>Orçamento!Z_65A89EDC_E2EF_4E49_9370_82AFDB881213__wvu_FilterData</vt:lpstr>
      <vt:lpstr>Orçamento!Z_8EC65F00_94CE_4AAC_901F_0F1A78C19FA2__wvu_FilterData</vt:lpstr>
      <vt:lpstr>Orçamento!Z_CC09A366_C6A3_4857_97A0_64EABF22978D__wvu_FilterData</vt:lpstr>
      <vt:lpstr>Orçamento!Z_CE6D2F78_279A_48FF_B90B_4CA40BF0D3DA__wvu_FilterData</vt:lpstr>
      <vt:lpstr>'Cronograma Mensal'!Z_CE6D2F78_279A_48FF_B90B_4CA40BF0D3DA__wvu_PrintArea</vt:lpstr>
      <vt:lpstr>Orçamento!Z_CE6D2F78_279A_48FF_B90B_4CA40BF0D3DA__wvu_PrintArea</vt:lpstr>
      <vt:lpstr>Resumo!Z_CE6D2F78_279A_48FF_B90B_4CA40BF0D3DA__wvu_PrintArea</vt:lpstr>
      <vt:lpstr>Orçamento!Z_CE6D2F78_279A_48FF_B90B_4CA40BF0D3DA__wvu_PrintTitles</vt:lpstr>
      <vt:lpstr>Resumo!Z_CE6D2F78_279A_48FF_B90B_4CA40BF0D3DA__wvu_PrintTitles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Erica Sotto</cp:lastModifiedBy>
  <cp:lastPrinted>2021-05-24T17:57:00Z</cp:lastPrinted>
  <dcterms:created xsi:type="dcterms:W3CDTF">2017-01-12T18:28:45Z</dcterms:created>
  <dcterms:modified xsi:type="dcterms:W3CDTF">2021-05-31T14:42:21Z</dcterms:modified>
</cp:coreProperties>
</file>